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15" windowWidth="15420" windowHeight="5415" firstSheet="3" activeTab="7"/>
  </bookViews>
  <sheets>
    <sheet name="Ankarana" sheetId="1" r:id="rId1"/>
    <sheet name="Iabohazo" sheetId="2" r:id="rId2"/>
    <sheet name="Ivandrika" sheetId="3" r:id="rId3"/>
    <sheet name="Mahafasa" sheetId="4" r:id="rId4"/>
    <sheet name="Tangainony" sheetId="5" r:id="rId5"/>
    <sheet name="cumul total" sheetId="6" r:id="rId6"/>
    <sheet name="cumul dissociés" sheetId="7" r:id="rId7"/>
    <sheet name="recapitulatif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'Ankarana'!$A$1:$X$27</definedName>
    <definedName name="_xlnm.Print_Area" localSheetId="6">'cumul dissociés'!$A$1:$AB$64</definedName>
    <definedName name="_xlnm.Print_Area" localSheetId="5">'cumul total'!$A$1:$AA$25</definedName>
    <definedName name="_xlnm.Print_Area" localSheetId="1">'Iabohazo'!$A$1:$X$33</definedName>
    <definedName name="_xlnm.Print_Area" localSheetId="2">'Ivandrika'!$A$1:$Z$26</definedName>
    <definedName name="_xlnm.Print_Area" localSheetId="3">'Mahafasa'!$A$1:$X$28</definedName>
    <definedName name="_xlnm.Print_Area" localSheetId="7">'recapitulatif'!$A$1:$K$79</definedName>
    <definedName name="_xlnm.Print_Area" localSheetId="4">'Tangainony'!$A$1:$X$31</definedName>
  </definedNames>
  <calcPr fullCalcOnLoad="1"/>
</workbook>
</file>

<file path=xl/comments2.xml><?xml version="1.0" encoding="utf-8"?>
<comments xmlns="http://schemas.openxmlformats.org/spreadsheetml/2006/main">
  <authors>
    <author>inter-aide sant?</author>
  </authors>
  <commentList>
    <comment ref="X17" authorId="0">
      <text>
        <r>
          <rPr>
            <b/>
            <sz val="8"/>
            <rFont val="Tahoma"/>
            <family val="0"/>
          </rPr>
          <t>inter-aide santé:</t>
        </r>
        <r>
          <rPr>
            <sz val="8"/>
            <rFont val="Tahoma"/>
            <family val="0"/>
          </rPr>
          <t xml:space="preserve">
enquête refaite par coordinatrices. Manque environ  20 maisons mais données fiables</t>
        </r>
      </text>
    </comment>
    <comment ref="X18" authorId="0">
      <text>
        <r>
          <rPr>
            <b/>
            <sz val="8"/>
            <rFont val="Tahoma"/>
            <family val="0"/>
          </rPr>
          <t>inter-aide santé:</t>
        </r>
        <r>
          <rPr>
            <sz val="8"/>
            <rFont val="Tahoma"/>
            <family val="0"/>
          </rPr>
          <t xml:space="preserve">
enquête refaite par coordinatrice. Manque env 23 maison mais données fiables</t>
        </r>
      </text>
    </comment>
  </commentList>
</comments>
</file>

<file path=xl/comments4.xml><?xml version="1.0" encoding="utf-8"?>
<comments xmlns="http://schemas.openxmlformats.org/spreadsheetml/2006/main">
  <authors>
    <author>Olivier Rochat</author>
  </authors>
  <commentList>
    <comment ref="G15" authorId="0">
      <text>
        <r>
          <rPr>
            <b/>
            <sz val="8"/>
            <rFont val="Tahoma"/>
            <family val="2"/>
          </rPr>
          <t>Olivier Rochat:</t>
        </r>
        <r>
          <rPr>
            <sz val="8"/>
            <rFont val="Tahoma"/>
            <family val="2"/>
          </rPr>
          <t xml:space="preserve">
Vérifier nombre de décés avec AC</t>
        </r>
      </text>
    </comment>
  </commentList>
</comments>
</file>

<file path=xl/comments6.xml><?xml version="1.0" encoding="utf-8"?>
<comments xmlns="http://schemas.openxmlformats.org/spreadsheetml/2006/main">
  <authors>
    <author>inter-aide sant?</author>
  </authors>
  <commentList>
    <comment ref="J14" authorId="0">
      <text>
        <r>
          <rPr>
            <b/>
            <sz val="8"/>
            <rFont val="Tahoma"/>
            <family val="2"/>
          </rPr>
          <t>inter-aide santé:</t>
        </r>
        <r>
          <rPr>
            <sz val="8"/>
            <rFont val="Tahoma"/>
            <family val="2"/>
          </rPr>
          <t xml:space="preserve">
TMM5 calculé sur un échantillon de 2 FKT vérifiés par les coordinatrice.</t>
        </r>
      </text>
    </comment>
  </commentList>
</comments>
</file>

<file path=xl/comments7.xml><?xml version="1.0" encoding="utf-8"?>
<comments xmlns="http://schemas.openxmlformats.org/spreadsheetml/2006/main">
  <authors>
    <author>inter-aide sant?</author>
  </authors>
  <commentList>
    <comment ref="J14" authorId="0">
      <text>
        <r>
          <rPr>
            <b/>
            <sz val="8"/>
            <rFont val="Tahoma"/>
            <family val="2"/>
          </rPr>
          <t>inter-aide santé:</t>
        </r>
        <r>
          <rPr>
            <sz val="8"/>
            <rFont val="Tahoma"/>
            <family val="2"/>
          </rPr>
          <t xml:space="preserve">
TMM5 calculé sur une projection sur un échantillon de 2 FKT vérifiés par les coordinatrices.</t>
        </r>
      </text>
    </comment>
  </commentList>
</comments>
</file>

<file path=xl/sharedStrings.xml><?xml version="1.0" encoding="utf-8"?>
<sst xmlns="http://schemas.openxmlformats.org/spreadsheetml/2006/main" count="534" uniqueCount="122">
  <si>
    <t>Autres causes de décès</t>
  </si>
  <si>
    <t>Maisons visitées</t>
  </si>
  <si>
    <t>Population enquêtée</t>
  </si>
  <si>
    <t xml:space="preserve">Mères </t>
  </si>
  <si>
    <t>Enfants &lt; 5 ans</t>
  </si>
  <si>
    <t>Naissances</t>
  </si>
  <si>
    <t>Décès d'enfants de &lt; 5 ans</t>
  </si>
  <si>
    <t>Décès palu</t>
  </si>
  <si>
    <t>Taux</t>
  </si>
  <si>
    <t>Décès diarrhée</t>
  </si>
  <si>
    <t>Familles avec Mi</t>
  </si>
  <si>
    <t xml:space="preserve">Taux </t>
  </si>
  <si>
    <t>Enfants &lt; 5 ans protégés</t>
  </si>
  <si>
    <t>Enfants &lt; 5 ans atteints de diarrhée</t>
  </si>
  <si>
    <t xml:space="preserve">Prévalence </t>
  </si>
  <si>
    <t>Enfants &lt; 5 ans atteints de fièvre</t>
  </si>
  <si>
    <t>Familles utilisant la B.F</t>
  </si>
  <si>
    <t>IRA</t>
  </si>
  <si>
    <t>Malnutrition</t>
  </si>
  <si>
    <t>Inconnue</t>
  </si>
  <si>
    <t>Total</t>
  </si>
  <si>
    <t>TMM5 G</t>
  </si>
  <si>
    <t>p.1000</t>
  </si>
  <si>
    <t>TMM5 P</t>
  </si>
  <si>
    <t>TMM5 D</t>
  </si>
  <si>
    <t>Population &lt;5</t>
  </si>
  <si>
    <t>TMM5</t>
  </si>
  <si>
    <t>Ankarana</t>
  </si>
  <si>
    <t>Iabohazo</t>
  </si>
  <si>
    <t>Ivandrika</t>
  </si>
  <si>
    <t>Mahafasa</t>
  </si>
  <si>
    <t>Commune</t>
  </si>
  <si>
    <t>Tangainony</t>
  </si>
  <si>
    <t>Namohora</t>
  </si>
  <si>
    <t>Mahatsinjo</t>
  </si>
  <si>
    <t>Marozano</t>
  </si>
  <si>
    <t>Antsirana</t>
  </si>
  <si>
    <t>Andranomangatsiaka</t>
  </si>
  <si>
    <t>Ekavy</t>
  </si>
  <si>
    <t>Andramena</t>
  </si>
  <si>
    <t>Akazosay</t>
  </si>
  <si>
    <t>Vohibitro</t>
  </si>
  <si>
    <t>Marohaka</t>
  </si>
  <si>
    <t>nbre d'E&lt;5ans/mère</t>
  </si>
  <si>
    <t>nbre habitants/maison</t>
  </si>
  <si>
    <t>part des mères d'E&lt;5ans/ population totale</t>
  </si>
  <si>
    <t>part des E&lt;5ans dans la population totale</t>
  </si>
  <si>
    <t>Nombre de naissance / mères en 2009</t>
  </si>
  <si>
    <t>des décès d'enfants de moins de 5 ans.</t>
  </si>
  <si>
    <t>contrôlr décès:</t>
  </si>
  <si>
    <t>DécèsG &lt;5</t>
  </si>
  <si>
    <t xml:space="preserve">Le paludisme et la diahrée sont responsable de </t>
  </si>
  <si>
    <t>Ambalolo</t>
  </si>
  <si>
    <t>Bevinany</t>
  </si>
  <si>
    <t>Bekaraoka</t>
  </si>
  <si>
    <t>Mahazoarivo</t>
  </si>
  <si>
    <t>inconnue</t>
  </si>
  <si>
    <t>contrôle décès:</t>
  </si>
  <si>
    <t>Anandaza</t>
  </si>
  <si>
    <t>Ambalavolo</t>
  </si>
  <si>
    <t>Ambanimary</t>
  </si>
  <si>
    <t>Ampisirona</t>
  </si>
  <si>
    <t>Manambolala</t>
  </si>
  <si>
    <t>Manatsaha</t>
  </si>
  <si>
    <t>Vohitromby</t>
  </si>
  <si>
    <t>Ambalateny</t>
  </si>
  <si>
    <t>Amboangisay</t>
  </si>
  <si>
    <t>Anambakakay</t>
  </si>
  <si>
    <t>Ankarimbelo</t>
  </si>
  <si>
    <t>Fenoarivo</t>
  </si>
  <si>
    <t>Iandray</t>
  </si>
  <si>
    <t>Mahavelo</t>
  </si>
  <si>
    <t>Mahazaza</t>
  </si>
  <si>
    <t>Marovandrika</t>
  </si>
  <si>
    <t>Marovary</t>
  </si>
  <si>
    <t>Tsagnofoha</t>
  </si>
  <si>
    <t>Anambotaka</t>
  </si>
  <si>
    <t>Beteny</t>
  </si>
  <si>
    <t>Eroka 1</t>
  </si>
  <si>
    <t>Eroka 2</t>
  </si>
  <si>
    <t>Manara</t>
  </si>
  <si>
    <t>Manombo</t>
  </si>
  <si>
    <t>Tokoandra</t>
  </si>
  <si>
    <t>Vohimary</t>
  </si>
  <si>
    <t>DécèsP &lt;5</t>
  </si>
  <si>
    <t>DécèsD &lt;5</t>
  </si>
  <si>
    <t>TMM5 en pour mille</t>
  </si>
  <si>
    <t>Données démographiques et sanitaires ( enquête janvier 2010 )</t>
  </si>
  <si>
    <t>date d'intervention</t>
  </si>
  <si>
    <t>1er sem 2009</t>
  </si>
  <si>
    <t>1er sem 2008</t>
  </si>
  <si>
    <t>2ème sem 2008</t>
  </si>
  <si>
    <t>Zone n°</t>
  </si>
  <si>
    <t>enquête initiale</t>
  </si>
  <si>
    <t>Zone témoin</t>
  </si>
  <si>
    <t>Population</t>
  </si>
  <si>
    <t>Mères d’enfants &lt; 5 ans</t>
  </si>
  <si>
    <t>Décès des moins de 5 ans</t>
  </si>
  <si>
    <t>Prévalence des diarrhées</t>
  </si>
  <si>
    <t>Prévalences des fièvres</t>
  </si>
  <si>
    <t>Taux de pénétration des Mi</t>
  </si>
  <si>
    <t xml:space="preserve">Tableau comparatif groupe témoin / groupe exposé </t>
  </si>
  <si>
    <t>Les communes du groupe exposé</t>
  </si>
  <si>
    <t>zone</t>
  </si>
  <si>
    <t>nombre de villages</t>
  </si>
  <si>
    <t>durée d'exposition</t>
  </si>
  <si>
    <t>6 mois</t>
  </si>
  <si>
    <t>18 mois</t>
  </si>
  <si>
    <t>12 mois</t>
  </si>
  <si>
    <t>TMM5 2007 (p. mille)</t>
  </si>
  <si>
    <t>TMM5 2009 (p. mille)</t>
  </si>
  <si>
    <t>Nbre de communes</t>
  </si>
  <si>
    <t>prévalence fièvre</t>
  </si>
  <si>
    <t>TMM5 global</t>
  </si>
  <si>
    <t>TMM5 paludisme</t>
  </si>
  <si>
    <t xml:space="preserve">Groupe exposé </t>
  </si>
  <si>
    <t>Groupe témoin 2009</t>
  </si>
  <si>
    <t>Projection  selon vérification sur 2 FKT</t>
  </si>
  <si>
    <t>prévalence diarrhées</t>
  </si>
  <si>
    <t>TMM5 diarrhée</t>
  </si>
  <si>
    <t xml:space="preserve">Le paludisme et la diarrhée sont responsable de </t>
  </si>
  <si>
    <t>Enquête initiale 2007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</si>
</sst>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  <numFmt numFmtId="165" formatCode="#,##0.0000"/>
    <numFmt numFmtId="166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5" fillId="7" borderId="1" applyNumberFormat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6" fillId="20" borderId="4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9" fillId="23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50" applyFont="1">
      <alignment/>
      <protection/>
    </xf>
    <xf numFmtId="0" fontId="1" fillId="0" borderId="0" xfId="50">
      <alignment/>
      <protection/>
    </xf>
    <xf numFmtId="0" fontId="3" fillId="0" borderId="0" xfId="50" applyFont="1">
      <alignment/>
      <protection/>
    </xf>
    <xf numFmtId="0" fontId="6" fillId="0" borderId="0" xfId="50" applyFont="1">
      <alignment/>
      <protection/>
    </xf>
    <xf numFmtId="0" fontId="4" fillId="0" borderId="10" xfId="50" applyFont="1" applyBorder="1">
      <alignment/>
      <protection/>
    </xf>
    <xf numFmtId="0" fontId="1" fillId="0" borderId="10" xfId="50" applyFont="1" applyBorder="1">
      <alignment/>
      <protection/>
    </xf>
    <xf numFmtId="164" fontId="1" fillId="0" borderId="10" xfId="50" applyNumberFormat="1" applyFont="1" applyBorder="1">
      <alignment/>
      <protection/>
    </xf>
    <xf numFmtId="9" fontId="1" fillId="0" borderId="10" xfId="50" applyNumberFormat="1" applyFont="1" applyBorder="1">
      <alignment/>
      <protection/>
    </xf>
    <xf numFmtId="0" fontId="7" fillId="0" borderId="0" xfId="50" applyFont="1">
      <alignment/>
      <protection/>
    </xf>
    <xf numFmtId="0" fontId="1" fillId="0" borderId="11" xfId="50" applyBorder="1">
      <alignment/>
      <protection/>
    </xf>
    <xf numFmtId="0" fontId="1" fillId="0" borderId="12" xfId="50" applyFont="1" applyBorder="1">
      <alignment/>
      <protection/>
    </xf>
    <xf numFmtId="0" fontId="1" fillId="0" borderId="13" xfId="50" applyBorder="1">
      <alignment/>
      <protection/>
    </xf>
    <xf numFmtId="0" fontId="1" fillId="0" borderId="14" xfId="50" applyFont="1" applyBorder="1">
      <alignment/>
      <protection/>
    </xf>
    <xf numFmtId="0" fontId="1" fillId="0" borderId="0" xfId="50" applyFont="1" applyBorder="1">
      <alignment/>
      <protection/>
    </xf>
    <xf numFmtId="0" fontId="3" fillId="0" borderId="0" xfId="50" applyFont="1" applyBorder="1">
      <alignment/>
      <protection/>
    </xf>
    <xf numFmtId="0" fontId="1" fillId="0" borderId="15" xfId="50" applyBorder="1">
      <alignment/>
      <protection/>
    </xf>
    <xf numFmtId="0" fontId="1" fillId="0" borderId="16" xfId="50" applyFont="1" applyBorder="1">
      <alignment/>
      <protection/>
    </xf>
    <xf numFmtId="0" fontId="3" fillId="0" borderId="16" xfId="50" applyFont="1" applyBorder="1">
      <alignment/>
      <protection/>
    </xf>
    <xf numFmtId="0" fontId="3" fillId="0" borderId="17" xfId="50" applyFont="1" applyBorder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5" fillId="0" borderId="0" xfId="50" applyFont="1">
      <alignment/>
      <protection/>
    </xf>
    <xf numFmtId="164" fontId="3" fillId="0" borderId="0" xfId="50" applyNumberFormat="1" applyFont="1">
      <alignment/>
      <protection/>
    </xf>
    <xf numFmtId="0" fontId="11" fillId="0" borderId="0" xfId="50" applyFont="1">
      <alignment/>
      <protection/>
    </xf>
    <xf numFmtId="0" fontId="1" fillId="24" borderId="10" xfId="50" applyFont="1" applyFill="1" applyBorder="1">
      <alignment/>
      <protection/>
    </xf>
    <xf numFmtId="0" fontId="1" fillId="0" borderId="10" xfId="50" applyFont="1" applyFill="1" applyBorder="1">
      <alignment/>
      <protection/>
    </xf>
    <xf numFmtId="0" fontId="4" fillId="0" borderId="10" xfId="50" applyFont="1" applyBorder="1" applyAlignment="1">
      <alignment/>
      <protection/>
    </xf>
    <xf numFmtId="2" fontId="1" fillId="0" borderId="10" xfId="50" applyNumberFormat="1" applyFont="1" applyBorder="1" applyAlignment="1">
      <alignment horizontal="right" vertical="top"/>
      <protection/>
    </xf>
    <xf numFmtId="2" fontId="1" fillId="0" borderId="10" xfId="50" applyNumberFormat="1" applyBorder="1" applyAlignment="1">
      <alignment horizontal="right" vertical="top"/>
      <protection/>
    </xf>
    <xf numFmtId="0" fontId="1" fillId="0" borderId="12" xfId="50" applyFont="1" applyBorder="1" applyAlignment="1">
      <alignment vertical="top" wrapText="1"/>
      <protection/>
    </xf>
    <xf numFmtId="2" fontId="1" fillId="0" borderId="10" xfId="50" applyNumberFormat="1" applyBorder="1" applyAlignment="1">
      <alignment vertical="top"/>
      <protection/>
    </xf>
    <xf numFmtId="2" fontId="1" fillId="0" borderId="12" xfId="50" applyNumberFormat="1" applyBorder="1" applyAlignment="1">
      <alignment vertical="top"/>
      <protection/>
    </xf>
    <xf numFmtId="9" fontId="1" fillId="0" borderId="10" xfId="51" applyFont="1" applyBorder="1" applyAlignment="1">
      <alignment horizontal="right" vertical="top"/>
    </xf>
    <xf numFmtId="0" fontId="1" fillId="0" borderId="16" xfId="50" applyFont="1" applyBorder="1" applyAlignment="1">
      <alignment horizontal="left"/>
      <protection/>
    </xf>
    <xf numFmtId="9" fontId="12" fillId="0" borderId="18" xfId="51" applyFont="1" applyBorder="1" applyAlignment="1">
      <alignment horizontal="left"/>
    </xf>
    <xf numFmtId="2" fontId="3" fillId="0" borderId="18" xfId="50" applyNumberFormat="1" applyFont="1" applyBorder="1">
      <alignment/>
      <protection/>
    </xf>
    <xf numFmtId="10" fontId="3" fillId="0" borderId="14" xfId="50" applyNumberFormat="1" applyFont="1" applyBorder="1">
      <alignment/>
      <protection/>
    </xf>
    <xf numFmtId="10" fontId="3" fillId="0" borderId="17" xfId="50" applyNumberFormat="1" applyFont="1" applyBorder="1">
      <alignment/>
      <protection/>
    </xf>
    <xf numFmtId="0" fontId="13" fillId="0" borderId="0" xfId="50" applyFont="1">
      <alignment/>
      <protection/>
    </xf>
    <xf numFmtId="0" fontId="4" fillId="0" borderId="10" xfId="0" applyFont="1" applyBorder="1" applyAlignment="1">
      <alignment/>
    </xf>
    <xf numFmtId="0" fontId="14" fillId="20" borderId="19" xfId="50" applyFont="1" applyFill="1" applyBorder="1">
      <alignment/>
      <protection/>
    </xf>
    <xf numFmtId="0" fontId="15" fillId="20" borderId="10" xfId="50" applyFont="1" applyFill="1" applyBorder="1">
      <alignment/>
      <protection/>
    </xf>
    <xf numFmtId="0" fontId="16" fillId="20" borderId="10" xfId="50" applyFont="1" applyFill="1" applyBorder="1">
      <alignment/>
      <protection/>
    </xf>
    <xf numFmtId="164" fontId="15" fillId="20" borderId="10" xfId="50" applyNumberFormat="1" applyFont="1" applyFill="1" applyBorder="1">
      <alignment/>
      <protection/>
    </xf>
    <xf numFmtId="9" fontId="15" fillId="20" borderId="10" xfId="50" applyNumberFormat="1" applyFont="1" applyFill="1" applyBorder="1">
      <alignment/>
      <protection/>
    </xf>
    <xf numFmtId="0" fontId="17" fillId="0" borderId="0" xfId="50" applyFont="1">
      <alignment/>
      <protection/>
    </xf>
    <xf numFmtId="0" fontId="18" fillId="0" borderId="0" xfId="50" applyFont="1">
      <alignment/>
      <protection/>
    </xf>
    <xf numFmtId="0" fontId="4" fillId="0" borderId="10" xfId="0" applyFont="1" applyFill="1" applyBorder="1" applyAlignment="1">
      <alignment/>
    </xf>
    <xf numFmtId="3" fontId="15" fillId="20" borderId="10" xfId="50" applyNumberFormat="1" applyFont="1" applyFill="1" applyBorder="1">
      <alignment/>
      <protection/>
    </xf>
    <xf numFmtId="3" fontId="1" fillId="0" borderId="10" xfId="50" applyNumberFormat="1" applyFont="1" applyBorder="1">
      <alignment/>
      <protection/>
    </xf>
    <xf numFmtId="9" fontId="1" fillId="0" borderId="10" xfId="51" applyFont="1" applyBorder="1" applyAlignment="1">
      <alignment/>
    </xf>
    <xf numFmtId="164" fontId="1" fillId="0" borderId="10" xfId="51" applyNumberFormat="1" applyFont="1" applyBorder="1" applyAlignment="1">
      <alignment/>
    </xf>
    <xf numFmtId="10" fontId="1" fillId="0" borderId="10" xfId="51" applyNumberFormat="1" applyFont="1" applyBorder="1" applyAlignment="1">
      <alignment/>
    </xf>
    <xf numFmtId="0" fontId="1" fillId="0" borderId="12" xfId="50" applyBorder="1">
      <alignment/>
      <protection/>
    </xf>
    <xf numFmtId="0" fontId="6" fillId="0" borderId="18" xfId="50" applyFont="1" applyBorder="1">
      <alignment/>
      <protection/>
    </xf>
    <xf numFmtId="0" fontId="1" fillId="0" borderId="0" xfId="50" applyBorder="1">
      <alignment/>
      <protection/>
    </xf>
    <xf numFmtId="0" fontId="6" fillId="0" borderId="14" xfId="50" applyFont="1" applyBorder="1">
      <alignment/>
      <protection/>
    </xf>
    <xf numFmtId="0" fontId="7" fillId="0" borderId="0" xfId="50" applyFont="1" applyBorder="1">
      <alignment/>
      <protection/>
    </xf>
    <xf numFmtId="165" fontId="7" fillId="0" borderId="0" xfId="50" applyNumberFormat="1" applyFont="1" applyBorder="1">
      <alignment/>
      <protection/>
    </xf>
    <xf numFmtId="10" fontId="8" fillId="0" borderId="14" xfId="50" applyNumberFormat="1" applyFont="1" applyBorder="1" applyAlignment="1">
      <alignment horizontal="center"/>
      <protection/>
    </xf>
    <xf numFmtId="0" fontId="7" fillId="0" borderId="13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1" fillId="0" borderId="14" xfId="50" applyBorder="1">
      <alignment/>
      <protection/>
    </xf>
    <xf numFmtId="2" fontId="1" fillId="0" borderId="16" xfId="50" applyNumberFormat="1" applyBorder="1">
      <alignment/>
      <protection/>
    </xf>
    <xf numFmtId="2" fontId="1" fillId="0" borderId="17" xfId="50" applyNumberFormat="1" applyBorder="1">
      <alignment/>
      <protection/>
    </xf>
    <xf numFmtId="165" fontId="1" fillId="0" borderId="0" xfId="50" applyNumberFormat="1" applyBorder="1">
      <alignment/>
      <protection/>
    </xf>
    <xf numFmtId="10" fontId="1" fillId="0" borderId="0" xfId="50" applyNumberFormat="1" applyBorder="1">
      <alignment/>
      <protection/>
    </xf>
    <xf numFmtId="3" fontId="7" fillId="0" borderId="0" xfId="50" applyNumberFormat="1" applyFont="1" applyBorder="1">
      <alignment/>
      <protection/>
    </xf>
    <xf numFmtId="2" fontId="1" fillId="0" borderId="12" xfId="51" applyNumberFormat="1" applyFont="1" applyBorder="1" applyAlignment="1">
      <alignment horizontal="right"/>
    </xf>
    <xf numFmtId="2" fontId="1" fillId="0" borderId="0" xfId="51" applyNumberFormat="1" applyFont="1" applyBorder="1" applyAlignment="1">
      <alignment horizontal="right"/>
    </xf>
    <xf numFmtId="2" fontId="1" fillId="0" borderId="16" xfId="51" applyNumberFormat="1" applyFont="1" applyBorder="1" applyAlignment="1">
      <alignment horizontal="right"/>
    </xf>
    <xf numFmtId="0" fontId="6" fillId="0" borderId="0" xfId="50" applyFont="1" applyBorder="1">
      <alignment/>
      <protection/>
    </xf>
    <xf numFmtId="10" fontId="8" fillId="0" borderId="0" xfId="50" applyNumberFormat="1" applyFont="1" applyBorder="1" applyAlignment="1">
      <alignment horizontal="center"/>
      <protection/>
    </xf>
    <xf numFmtId="2" fontId="1" fillId="0" borderId="0" xfId="50" applyNumberFormat="1" applyBorder="1">
      <alignment/>
      <protection/>
    </xf>
    <xf numFmtId="2" fontId="1" fillId="0" borderId="0" xfId="50" applyNumberFormat="1" applyBorder="1" applyAlignment="1">
      <alignment horizontal="right"/>
      <protection/>
    </xf>
    <xf numFmtId="2" fontId="1" fillId="0" borderId="16" xfId="50" applyNumberFormat="1" applyBorder="1" applyAlignment="1">
      <alignment horizontal="right"/>
      <protection/>
    </xf>
    <xf numFmtId="0" fontId="7" fillId="0" borderId="12" xfId="50" applyFont="1" applyBorder="1">
      <alignment/>
      <protection/>
    </xf>
    <xf numFmtId="0" fontId="8" fillId="0" borderId="18" xfId="50" applyFont="1" applyBorder="1">
      <alignment/>
      <protection/>
    </xf>
    <xf numFmtId="0" fontId="7" fillId="0" borderId="13" xfId="50" applyFont="1" applyBorder="1">
      <alignment/>
      <protection/>
    </xf>
    <xf numFmtId="0" fontId="21" fillId="0" borderId="0" xfId="50" applyFont="1" applyBorder="1">
      <alignment/>
      <protection/>
    </xf>
    <xf numFmtId="0" fontId="8" fillId="0" borderId="14" xfId="50" applyFont="1" applyBorder="1">
      <alignment/>
      <protection/>
    </xf>
    <xf numFmtId="10" fontId="7" fillId="0" borderId="0" xfId="50" applyNumberFormat="1" applyFont="1" applyBorder="1">
      <alignment/>
      <protection/>
    </xf>
    <xf numFmtId="0" fontId="7" fillId="0" borderId="14" xfId="50" applyFont="1" applyBorder="1">
      <alignment/>
      <protection/>
    </xf>
    <xf numFmtId="0" fontId="7" fillId="0" borderId="15" xfId="50" applyFont="1" applyBorder="1">
      <alignment/>
      <protection/>
    </xf>
    <xf numFmtId="2" fontId="7" fillId="0" borderId="16" xfId="50" applyNumberFormat="1" applyFont="1" applyBorder="1">
      <alignment/>
      <protection/>
    </xf>
    <xf numFmtId="2" fontId="7" fillId="0" borderId="17" xfId="50" applyNumberFormat="1" applyFont="1" applyBorder="1">
      <alignment/>
      <protection/>
    </xf>
    <xf numFmtId="0" fontId="4" fillId="25" borderId="10" xfId="0" applyFont="1" applyFill="1" applyBorder="1" applyAlignment="1">
      <alignment/>
    </xf>
    <xf numFmtId="0" fontId="1" fillId="0" borderId="11" xfId="50" applyBorder="1" applyAlignment="1">
      <alignment shrinkToFit="1"/>
      <protection/>
    </xf>
    <xf numFmtId="0" fontId="1" fillId="0" borderId="13" xfId="50" applyBorder="1" applyAlignment="1">
      <alignment shrinkToFit="1"/>
      <protection/>
    </xf>
    <xf numFmtId="0" fontId="1" fillId="0" borderId="15" xfId="50" applyBorder="1" applyAlignment="1">
      <alignment shrinkToFit="1"/>
      <protection/>
    </xf>
    <xf numFmtId="0" fontId="6" fillId="0" borderId="10" xfId="50" applyFont="1" applyBorder="1">
      <alignment/>
      <protection/>
    </xf>
    <xf numFmtId="2" fontId="16" fillId="20" borderId="10" xfId="50" applyNumberFormat="1" applyFont="1" applyFill="1" applyBorder="1">
      <alignment/>
      <protection/>
    </xf>
    <xf numFmtId="9" fontId="1" fillId="0" borderId="10" xfId="51" applyNumberFormat="1" applyFont="1" applyBorder="1" applyAlignment="1">
      <alignment horizontal="right" vertical="top"/>
    </xf>
    <xf numFmtId="0" fontId="14" fillId="20" borderId="20" xfId="50" applyFont="1" applyFill="1" applyBorder="1">
      <alignment/>
      <protection/>
    </xf>
    <xf numFmtId="0" fontId="1" fillId="11" borderId="10" xfId="50" applyFont="1" applyFill="1" applyBorder="1">
      <alignment/>
      <protection/>
    </xf>
    <xf numFmtId="3" fontId="1" fillId="11" borderId="10" xfId="50" applyNumberFormat="1" applyFont="1" applyFill="1" applyBorder="1">
      <alignment/>
      <protection/>
    </xf>
    <xf numFmtId="0" fontId="6" fillId="11" borderId="10" xfId="50" applyFont="1" applyFill="1" applyBorder="1">
      <alignment/>
      <protection/>
    </xf>
    <xf numFmtId="9" fontId="1" fillId="11" borderId="10" xfId="51" applyFont="1" applyFill="1" applyBorder="1" applyAlignment="1">
      <alignment/>
    </xf>
    <xf numFmtId="164" fontId="1" fillId="11" borderId="10" xfId="51" applyNumberFormat="1" applyFont="1" applyFill="1" applyBorder="1" applyAlignment="1">
      <alignment/>
    </xf>
    <xf numFmtId="10" fontId="1" fillId="11" borderId="10" xfId="51" applyNumberFormat="1" applyFont="1" applyFill="1" applyBorder="1" applyAlignment="1">
      <alignment/>
    </xf>
    <xf numFmtId="0" fontId="1" fillId="11" borderId="10" xfId="50" applyFont="1" applyFill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  <xf numFmtId="0" fontId="1" fillId="4" borderId="10" xfId="50" applyFont="1" applyFill="1" applyBorder="1">
      <alignment/>
      <protection/>
    </xf>
    <xf numFmtId="0" fontId="4" fillId="7" borderId="10" xfId="0" applyFont="1" applyFill="1" applyBorder="1" applyAlignment="1">
      <alignment/>
    </xf>
    <xf numFmtId="0" fontId="1" fillId="7" borderId="10" xfId="50" applyFont="1" applyFill="1" applyBorder="1">
      <alignment/>
      <protection/>
    </xf>
    <xf numFmtId="164" fontId="1" fillId="7" borderId="10" xfId="50" applyNumberFormat="1" applyFont="1" applyFill="1" applyBorder="1">
      <alignment/>
      <protection/>
    </xf>
    <xf numFmtId="9" fontId="1" fillId="7" borderId="10" xfId="50" applyNumberFormat="1" applyFont="1" applyFill="1" applyBorder="1">
      <alignment/>
      <protection/>
    </xf>
    <xf numFmtId="0" fontId="2" fillId="4" borderId="10" xfId="50" applyFont="1" applyFill="1" applyBorder="1" applyAlignment="1">
      <alignment horizontal="center"/>
      <protection/>
    </xf>
    <xf numFmtId="3" fontId="1" fillId="4" borderId="10" xfId="50" applyNumberFormat="1" applyFont="1" applyFill="1" applyBorder="1">
      <alignment/>
      <protection/>
    </xf>
    <xf numFmtId="0" fontId="6" fillId="4" borderId="10" xfId="50" applyFont="1" applyFill="1" applyBorder="1">
      <alignment/>
      <protection/>
    </xf>
    <xf numFmtId="9" fontId="1" fillId="4" borderId="10" xfId="51" applyFont="1" applyFill="1" applyBorder="1" applyAlignment="1">
      <alignment/>
    </xf>
    <xf numFmtId="164" fontId="1" fillId="4" borderId="10" xfId="51" applyNumberFormat="1" applyFont="1" applyFill="1" applyBorder="1" applyAlignment="1">
      <alignment/>
    </xf>
    <xf numFmtId="10" fontId="1" fillId="4" borderId="10" xfId="51" applyNumberFormat="1" applyFont="1" applyFill="1" applyBorder="1" applyAlignment="1">
      <alignment/>
    </xf>
    <xf numFmtId="3" fontId="1" fillId="0" borderId="10" xfId="50" applyNumberFormat="1" applyFont="1" applyFill="1" applyBorder="1">
      <alignment/>
      <protection/>
    </xf>
    <xf numFmtId="9" fontId="1" fillId="0" borderId="10" xfId="51" applyFont="1" applyFill="1" applyBorder="1" applyAlignment="1">
      <alignment/>
    </xf>
    <xf numFmtId="164" fontId="1" fillId="0" borderId="10" xfId="51" applyNumberFormat="1" applyFont="1" applyFill="1" applyBorder="1" applyAlignment="1">
      <alignment/>
    </xf>
    <xf numFmtId="10" fontId="1" fillId="0" borderId="10" xfId="51" applyNumberFormat="1" applyFont="1" applyFill="1" applyBorder="1" applyAlignment="1">
      <alignment/>
    </xf>
    <xf numFmtId="0" fontId="1" fillId="0" borderId="10" xfId="50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24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51" applyNumberFormat="1" applyFont="1" applyBorder="1" applyAlignment="1">
      <alignment/>
    </xf>
    <xf numFmtId="164" fontId="0" fillId="0" borderId="10" xfId="51" applyNumberFormat="1" applyFont="1" applyBorder="1" applyAlignment="1">
      <alignment/>
    </xf>
    <xf numFmtId="0" fontId="22" fillId="0" borderId="15" xfId="50" applyFont="1" applyBorder="1" applyAlignment="1">
      <alignment horizontal="left"/>
      <protection/>
    </xf>
    <xf numFmtId="0" fontId="22" fillId="0" borderId="16" xfId="50" applyFont="1" applyBorder="1" applyAlignment="1">
      <alignment horizontal="lef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20" borderId="21" xfId="0" applyFill="1" applyBorder="1" applyAlignment="1">
      <alignment horizontal="center" wrapText="1"/>
    </xf>
    <xf numFmtId="166" fontId="0" fillId="0" borderId="21" xfId="0" applyNumberFormat="1" applyBorder="1" applyAlignment="1">
      <alignment/>
    </xf>
    <xf numFmtId="0" fontId="4" fillId="7" borderId="2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9" fontId="27" fillId="0" borderId="0" xfId="0" applyNumberFormat="1" applyFont="1" applyFill="1" applyBorder="1" applyAlignment="1">
      <alignment wrapText="1"/>
    </xf>
    <xf numFmtId="166" fontId="6" fillId="0" borderId="10" xfId="50" applyNumberFormat="1" applyFont="1" applyBorder="1">
      <alignment/>
      <protection/>
    </xf>
    <xf numFmtId="166" fontId="6" fillId="4" borderId="10" xfId="50" applyNumberFormat="1" applyFont="1" applyFill="1" applyBorder="1">
      <alignment/>
      <protection/>
    </xf>
    <xf numFmtId="166" fontId="6" fillId="0" borderId="10" xfId="50" applyNumberFormat="1" applyFont="1" applyFill="1" applyBorder="1">
      <alignment/>
      <protection/>
    </xf>
    <xf numFmtId="0" fontId="1" fillId="0" borderId="12" xfId="50" applyFont="1" applyBorder="1" applyAlignment="1">
      <alignment horizontal="center"/>
      <protection/>
    </xf>
    <xf numFmtId="0" fontId="1" fillId="0" borderId="15" xfId="50" applyFont="1" applyBorder="1" applyAlignment="1">
      <alignment horizontal="left"/>
      <protection/>
    </xf>
    <xf numFmtId="0" fontId="1" fillId="0" borderId="16" xfId="50" applyFont="1" applyBorder="1" applyAlignment="1">
      <alignment horizontal="left"/>
      <protection/>
    </xf>
    <xf numFmtId="0" fontId="3" fillId="0" borderId="10" xfId="50" applyFont="1" applyFill="1" applyBorder="1" applyAlignment="1">
      <alignment horizontal="center" vertical="center" textRotation="90" wrapText="1"/>
      <protection/>
    </xf>
    <xf numFmtId="0" fontId="1" fillId="0" borderId="10" xfId="50" applyBorder="1" applyAlignment="1">
      <alignment horizontal="center" wrapText="1"/>
      <protection/>
    </xf>
    <xf numFmtId="0" fontId="3" fillId="0" borderId="22" xfId="50" applyFont="1" applyFill="1" applyBorder="1" applyAlignment="1">
      <alignment horizontal="center" vertical="center" textRotation="90" wrapText="1"/>
      <protection/>
    </xf>
    <xf numFmtId="0" fontId="3" fillId="0" borderId="23" xfId="50" applyFont="1" applyFill="1" applyBorder="1" applyAlignment="1">
      <alignment horizontal="center" vertical="center" textRotation="90" wrapText="1"/>
      <protection/>
    </xf>
    <xf numFmtId="0" fontId="3" fillId="0" borderId="24" xfId="50" applyFont="1" applyFill="1" applyBorder="1" applyAlignment="1">
      <alignment horizontal="center" vertical="center" textRotation="90" wrapText="1"/>
      <protection/>
    </xf>
    <xf numFmtId="0" fontId="5" fillId="0" borderId="10" xfId="50" applyFont="1" applyFill="1" applyBorder="1" applyAlignment="1">
      <alignment horizontal="center" vertical="center" textRotation="90" wrapText="1"/>
      <protection/>
    </xf>
    <xf numFmtId="0" fontId="1" fillId="0" borderId="21" xfId="50" applyFont="1" applyBorder="1" applyAlignment="1">
      <alignment horizontal="center" vertical="top" wrapText="1"/>
      <protection/>
    </xf>
    <xf numFmtId="0" fontId="1" fillId="0" borderId="25" xfId="50" applyFont="1" applyBorder="1" applyAlignment="1">
      <alignment horizontal="center" vertical="top" wrapText="1"/>
      <protection/>
    </xf>
    <xf numFmtId="0" fontId="1" fillId="0" borderId="20" xfId="50" applyFont="1" applyBorder="1" applyAlignment="1">
      <alignment horizontal="center" vertical="top" wrapText="1"/>
      <protection/>
    </xf>
    <xf numFmtId="0" fontId="7" fillId="0" borderId="11" xfId="50" applyFont="1" applyBorder="1" applyAlignment="1">
      <alignment horizontal="center"/>
      <protection/>
    </xf>
    <xf numFmtId="0" fontId="7" fillId="0" borderId="12" xfId="50" applyFont="1" applyBorder="1" applyAlignment="1">
      <alignment horizontal="center"/>
      <protection/>
    </xf>
    <xf numFmtId="0" fontId="7" fillId="0" borderId="13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6" fillId="0" borderId="10" xfId="50" applyFont="1" applyBorder="1" applyAlignment="1">
      <alignment horizontal="center" vertical="center" textRotation="90"/>
      <protection/>
    </xf>
    <xf numFmtId="0" fontId="1" fillId="0" borderId="10" xfId="50" applyFont="1" applyBorder="1" applyAlignment="1">
      <alignment horizontal="left" vertical="top" wrapText="1"/>
      <protection/>
    </xf>
    <xf numFmtId="0" fontId="1" fillId="0" borderId="11" xfId="50" applyFont="1" applyBorder="1" applyAlignment="1">
      <alignment horizontal="center"/>
      <protection/>
    </xf>
    <xf numFmtId="0" fontId="1" fillId="0" borderId="11" xfId="50" applyFont="1" applyBorder="1" applyAlignment="1">
      <alignment horizontal="left" shrinkToFit="1"/>
      <protection/>
    </xf>
    <xf numFmtId="0" fontId="1" fillId="0" borderId="12" xfId="50" applyFont="1" applyBorder="1" applyAlignment="1">
      <alignment horizontal="left" shrinkToFit="1"/>
      <protection/>
    </xf>
    <xf numFmtId="0" fontId="1" fillId="0" borderId="15" xfId="50" applyFont="1" applyBorder="1" applyAlignment="1">
      <alignment horizontal="center"/>
      <protection/>
    </xf>
    <xf numFmtId="0" fontId="1" fillId="0" borderId="16" xfId="50" applyFont="1" applyBorder="1" applyAlignment="1">
      <alignment horizontal="center"/>
      <protection/>
    </xf>
    <xf numFmtId="0" fontId="1" fillId="0" borderId="22" xfId="50" applyFont="1" applyBorder="1" applyAlignment="1">
      <alignment horizontal="center" vertical="center" textRotation="90"/>
      <protection/>
    </xf>
    <xf numFmtId="0" fontId="1" fillId="0" borderId="23" xfId="50" applyBorder="1" applyAlignment="1">
      <alignment horizontal="center" vertical="center" textRotation="90"/>
      <protection/>
    </xf>
    <xf numFmtId="0" fontId="1" fillId="0" borderId="24" xfId="50" applyBorder="1" applyAlignment="1">
      <alignment horizontal="center" vertical="center" textRotation="90"/>
      <protection/>
    </xf>
    <xf numFmtId="0" fontId="1" fillId="0" borderId="21" xfId="50" applyFont="1" applyBorder="1" applyAlignment="1">
      <alignment horizontal="left" vertical="top" wrapText="1"/>
      <protection/>
    </xf>
    <xf numFmtId="0" fontId="1" fillId="0" borderId="25" xfId="50" applyFont="1" applyBorder="1" applyAlignment="1">
      <alignment horizontal="left" vertical="top" wrapText="1"/>
      <protection/>
    </xf>
    <xf numFmtId="0" fontId="1" fillId="0" borderId="20" xfId="50" applyFont="1" applyBorder="1" applyAlignment="1">
      <alignment horizontal="left" vertical="top" wrapText="1"/>
      <protection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pénétration des moustiquaires</a:t>
            </a:r>
          </a:p>
        </c:rich>
      </c:tx>
      <c:layout/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195"/>
          <c:w val="0.6765"/>
          <c:h val="0.73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recapitulatif!$F$11</c:f>
              <c:strCache>
                <c:ptCount val="1"/>
                <c:pt idx="0">
                  <c:v>Enquête initiale 2007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recapitulatif!$F$23</c:f>
              <c:numCache>
                <c:ptCount val="1"/>
                <c:pt idx="0">
                  <c:v>0.63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recapitulatif!$D$11</c:f>
              <c:strCache>
                <c:ptCount val="1"/>
                <c:pt idx="0">
                  <c:v>Groupe témoin 2009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recapitulatif!$D$23</c:f>
              <c:numCache>
                <c:ptCount val="1"/>
                <c:pt idx="0">
                  <c:v>0.8774900398406374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recapitulatif!$E$11</c:f>
              <c:strCache>
                <c:ptCount val="1"/>
                <c:pt idx="0">
                  <c:v>Groupe exposé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recapitulatif!$E$23</c:f>
              <c:numCache>
                <c:ptCount val="1"/>
                <c:pt idx="0">
                  <c:v>0.939658759883479</c:v>
                </c:pt>
              </c:numCache>
            </c:numRef>
          </c:val>
          <c:shape val="box"/>
        </c:ser>
        <c:shape val="box"/>
        <c:axId val="4625643"/>
        <c:axId val="41630788"/>
      </c:bar3DChart>
      <c:catAx>
        <c:axId val="4625643"/>
        <c:scaling>
          <c:orientation val="minMax"/>
        </c:scaling>
        <c:axPos val="b"/>
        <c:delete val="1"/>
        <c:majorTickMark val="out"/>
        <c:minorTickMark val="none"/>
        <c:tickLblPos val="nextTo"/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</c:scaling>
        <c:axPos val="l"/>
        <c:delete val="1"/>
        <c:majorTickMark val="out"/>
        <c:minorTickMark val="none"/>
        <c:tickLblPos val="nextTo"/>
        <c:crossAx val="46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4245"/>
          <c:w val="0.26525"/>
          <c:h val="0.3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mortalité des moins de 5ans (p.1000)</a:t>
            </a:r>
          </a:p>
        </c:rich>
      </c:tx>
      <c:layout/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28625"/>
          <c:w val="0.6815"/>
          <c:h val="0.675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recapitulatif!$F$11</c:f>
              <c:strCache>
                <c:ptCount val="1"/>
                <c:pt idx="0">
                  <c:v>Enquête initiale 2007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recapitulatif!$F$18:$F$20</c:f>
              <c:numCache>
                <c:ptCount val="3"/>
                <c:pt idx="0">
                  <c:v>182</c:v>
                </c:pt>
                <c:pt idx="1">
                  <c:v>52</c:v>
                </c:pt>
                <c:pt idx="2">
                  <c:v>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recapitulatif!$D$11</c:f>
              <c:strCache>
                <c:ptCount val="1"/>
                <c:pt idx="0">
                  <c:v>Groupe témoin 2009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recapitulatif!$C$18:$C$20</c:f>
              <c:strCache>
                <c:ptCount val="3"/>
                <c:pt idx="0">
                  <c:v>TMM5 global</c:v>
                </c:pt>
                <c:pt idx="1">
                  <c:v>TMM5 diarrhée</c:v>
                </c:pt>
                <c:pt idx="2">
                  <c:v>TMM5 paludisme</c:v>
                </c:pt>
              </c:strCache>
            </c:strRef>
          </c:cat>
          <c:val>
            <c:numRef>
              <c:f>recapitulatif!$D$18:$D$20</c:f>
              <c:numCache>
                <c:ptCount val="3"/>
                <c:pt idx="0">
                  <c:v>99.35345356397988</c:v>
                </c:pt>
                <c:pt idx="1">
                  <c:v>19.511109889153136</c:v>
                </c:pt>
                <c:pt idx="2">
                  <c:v>44.46729740847388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recapitulatif!$E$11</c:f>
              <c:strCache>
                <c:ptCount val="1"/>
                <c:pt idx="0">
                  <c:v>Groupe exposé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recapitulatif!$C$18:$C$20</c:f>
              <c:strCache>
                <c:ptCount val="3"/>
                <c:pt idx="0">
                  <c:v>TMM5 global</c:v>
                </c:pt>
                <c:pt idx="1">
                  <c:v>TMM5 diarrhée</c:v>
                </c:pt>
                <c:pt idx="2">
                  <c:v>TMM5 paludisme</c:v>
                </c:pt>
              </c:strCache>
            </c:strRef>
          </c:cat>
          <c:val>
            <c:numRef>
              <c:f>recapitulatif!$E$18:$E$20</c:f>
              <c:numCache>
                <c:ptCount val="3"/>
                <c:pt idx="0">
                  <c:v>92.18916002120481</c:v>
                </c:pt>
                <c:pt idx="1">
                  <c:v>15.87101686271599</c:v>
                </c:pt>
                <c:pt idx="2">
                  <c:v>37.29486098410666</c:v>
                </c:pt>
              </c:numCache>
            </c:numRef>
          </c:val>
          <c:shape val="box"/>
        </c:ser>
        <c:shape val="box"/>
        <c:axId val="39132773"/>
        <c:axId val="16650638"/>
      </c:bar3D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0638"/>
        <c:crosses val="autoZero"/>
        <c:auto val="1"/>
        <c:lblOffset val="100"/>
        <c:tickLblSkip val="1"/>
        <c:noMultiLvlLbl val="0"/>
      </c:catAx>
      <c:valAx>
        <c:axId val="16650638"/>
        <c:scaling>
          <c:orientation val="minMax"/>
        </c:scaling>
        <c:axPos val="l"/>
        <c:delete val="1"/>
        <c:majorTickMark val="out"/>
        <c:minorTickMark val="none"/>
        <c:tickLblPos val="nextTo"/>
        <c:crossAx val="3913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494"/>
          <c:w val="0.26275"/>
          <c:h val="0.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Prévalence des pathologies</a:t>
            </a:r>
          </a:p>
        </c:rich>
      </c:tx>
      <c:layout/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7525"/>
          <c:w val="0.68225"/>
          <c:h val="0.63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recapitulatif!$F$11</c:f>
              <c:strCache>
                <c:ptCount val="1"/>
                <c:pt idx="0">
                  <c:v>Enquête initiale 2007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recapitulatif!$F$21:$F$22</c:f>
              <c:numCache>
                <c:ptCount val="2"/>
                <c:pt idx="0">
                  <c:v>0.027</c:v>
                </c:pt>
                <c:pt idx="1">
                  <c:v>0.05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recapitulatif!$D$11</c:f>
              <c:strCache>
                <c:ptCount val="1"/>
                <c:pt idx="0">
                  <c:v>Groupe témoin 2009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recapitulatif!$C$21:$C$22</c:f>
              <c:strCache>
                <c:ptCount val="2"/>
                <c:pt idx="0">
                  <c:v>Prévalence des diarrhées</c:v>
                </c:pt>
                <c:pt idx="1">
                  <c:v>Prévalences des fièvres</c:v>
                </c:pt>
              </c:strCache>
            </c:strRef>
          </c:cat>
          <c:val>
            <c:numRef>
              <c:f>recapitulatif!$D$21:$D$22</c:f>
              <c:numCache>
                <c:ptCount val="2"/>
                <c:pt idx="0">
                  <c:v>0.03424242424242424</c:v>
                </c:pt>
                <c:pt idx="1">
                  <c:v>0.0596969696969697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recapitulatif!$E$11</c:f>
              <c:strCache>
                <c:ptCount val="1"/>
                <c:pt idx="0">
                  <c:v>Groupe exposé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recapitulatif!$C$21:$C$22</c:f>
              <c:strCache>
                <c:ptCount val="2"/>
                <c:pt idx="0">
                  <c:v>Prévalence des diarrhées</c:v>
                </c:pt>
                <c:pt idx="1">
                  <c:v>Prévalences des fièvres</c:v>
                </c:pt>
              </c:strCache>
            </c:strRef>
          </c:cat>
          <c:val>
            <c:numRef>
              <c:f>recapitulatif!$E$21:$E$22</c:f>
              <c:numCache>
                <c:ptCount val="2"/>
                <c:pt idx="0">
                  <c:v>0.007996801279488205</c:v>
                </c:pt>
                <c:pt idx="1">
                  <c:v>0.01905904304944689</c:v>
                </c:pt>
              </c:numCache>
            </c:numRef>
          </c:val>
          <c:shape val="box"/>
        </c:ser>
        <c:shape val="box"/>
        <c:axId val="15638015"/>
        <c:axId val="6524408"/>
      </c:bar3D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408"/>
        <c:crosses val="autoZero"/>
        <c:auto val="1"/>
        <c:lblOffset val="100"/>
        <c:tickLblSkip val="1"/>
        <c:noMultiLvlLbl val="0"/>
      </c:catAx>
      <c:valAx>
        <c:axId val="6524408"/>
        <c:scaling>
          <c:orientation val="minMax"/>
        </c:scaling>
        <c:axPos val="l"/>
        <c:delete val="1"/>
        <c:majorTickMark val="out"/>
        <c:minorTickMark val="none"/>
        <c:tickLblPos val="nextTo"/>
        <c:crossAx val="1563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43325"/>
          <c:w val="0.26525"/>
          <c:h val="0.2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TMM5 global</a:t>
            </a:r>
          </a:p>
        </c:rich>
      </c:tx>
      <c:layout/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2235"/>
          <c:w val="0.70375"/>
          <c:h val="0.72925"/>
        </c:manualLayout>
      </c:layout>
      <c:bar3DChart>
        <c:barDir val="col"/>
        <c:grouping val="clustered"/>
        <c:varyColors val="0"/>
        <c:ser>
          <c:idx val="0"/>
          <c:order val="0"/>
          <c:tx>
            <c:v>TMM5 global 2007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recapitulatif!$C$5:$C$8</c:f>
              <c:strCache>
                <c:ptCount val="4"/>
                <c:pt idx="0">
                  <c:v>Mahafasa</c:v>
                </c:pt>
                <c:pt idx="1">
                  <c:v>Iabohazo</c:v>
                </c:pt>
                <c:pt idx="2">
                  <c:v>Ivandrika</c:v>
                </c:pt>
                <c:pt idx="3">
                  <c:v>Ankarana</c:v>
                </c:pt>
              </c:strCache>
            </c:strRef>
          </c:cat>
          <c:val>
            <c:numRef>
              <c:f>recapitulatif!$F$5:$F$8</c:f>
              <c:numCache>
                <c:ptCount val="4"/>
                <c:pt idx="0">
                  <c:v>210</c:v>
                </c:pt>
                <c:pt idx="1">
                  <c:v>254</c:v>
                </c:pt>
                <c:pt idx="2">
                  <c:v>264</c:v>
                </c:pt>
                <c:pt idx="3">
                  <c:v>258</c:v>
                </c:pt>
              </c:numCache>
            </c:numRef>
          </c:val>
          <c:shape val="box"/>
        </c:ser>
        <c:ser>
          <c:idx val="1"/>
          <c:order val="1"/>
          <c:tx>
            <c:v>TMM5 global 2009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recapitulatif!$C$5:$C$8</c:f>
              <c:strCache>
                <c:ptCount val="4"/>
                <c:pt idx="0">
                  <c:v>Mahafasa</c:v>
                </c:pt>
                <c:pt idx="1">
                  <c:v>Iabohazo</c:v>
                </c:pt>
                <c:pt idx="2">
                  <c:v>Ivandrika</c:v>
                </c:pt>
                <c:pt idx="3">
                  <c:v>Ankarana</c:v>
                </c:pt>
              </c:strCache>
            </c:strRef>
          </c:cat>
          <c:val>
            <c:numRef>
              <c:f>recapitulatif!$G$5:$G$8</c:f>
              <c:numCache>
                <c:ptCount val="4"/>
                <c:pt idx="0">
                  <c:v>108.80396791267486</c:v>
                </c:pt>
                <c:pt idx="1">
                  <c:v>83.31209071916287</c:v>
                </c:pt>
                <c:pt idx="2">
                  <c:v>86.16165115621553</c:v>
                </c:pt>
                <c:pt idx="3">
                  <c:v>83.95730395003682</c:v>
                </c:pt>
              </c:numCache>
            </c:numRef>
          </c:val>
          <c:shape val="box"/>
        </c:ser>
        <c:shape val="box"/>
        <c:axId val="58719673"/>
        <c:axId val="58715010"/>
      </c:bar3D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5010"/>
        <c:crosses val="autoZero"/>
        <c:auto val="1"/>
        <c:lblOffset val="100"/>
        <c:tickLblSkip val="1"/>
        <c:noMultiLvlLbl val="0"/>
      </c:catAx>
      <c:valAx>
        <c:axId val="58715010"/>
        <c:scaling>
          <c:orientation val="minMax"/>
        </c:scaling>
        <c:axPos val="l"/>
        <c:delete val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48175"/>
          <c:w val="0.2395"/>
          <c:h val="0.20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0.79875</cdr:y>
    </cdr:from>
    <cdr:to>
      <cdr:x>0.287</cdr:x>
      <cdr:y>0.8875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61975" y="2190750"/>
          <a:ext cx="876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171450</xdr:rowOff>
    </xdr:from>
    <xdr:to>
      <xdr:col>6</xdr:col>
      <xdr:colOff>742950</xdr:colOff>
      <xdr:row>65</xdr:row>
      <xdr:rowOff>180975</xdr:rowOff>
    </xdr:to>
    <xdr:graphicFrame>
      <xdr:nvGraphicFramePr>
        <xdr:cNvPr id="1" name="Graphique 1"/>
        <xdr:cNvGraphicFramePr/>
      </xdr:nvGraphicFramePr>
      <xdr:xfrm>
        <a:off x="1285875" y="11782425"/>
        <a:ext cx="49815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9525</xdr:rowOff>
    </xdr:from>
    <xdr:to>
      <xdr:col>7</xdr:col>
      <xdr:colOff>47625</xdr:colOff>
      <xdr:row>39</xdr:row>
      <xdr:rowOff>95250</xdr:rowOff>
    </xdr:to>
    <xdr:graphicFrame>
      <xdr:nvGraphicFramePr>
        <xdr:cNvPr id="2" name="Graphique 2"/>
        <xdr:cNvGraphicFramePr/>
      </xdr:nvGraphicFramePr>
      <xdr:xfrm>
        <a:off x="1295400" y="6286500"/>
        <a:ext cx="50387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40</xdr:row>
      <xdr:rowOff>9525</xdr:rowOff>
    </xdr:from>
    <xdr:to>
      <xdr:col>7</xdr:col>
      <xdr:colOff>0</xdr:colOff>
      <xdr:row>53</xdr:row>
      <xdr:rowOff>0</xdr:rowOff>
    </xdr:to>
    <xdr:graphicFrame>
      <xdr:nvGraphicFramePr>
        <xdr:cNvPr id="3" name="Graphique 3"/>
        <xdr:cNvGraphicFramePr/>
      </xdr:nvGraphicFramePr>
      <xdr:xfrm>
        <a:off x="1295400" y="9144000"/>
        <a:ext cx="49911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66</xdr:row>
      <xdr:rowOff>171450</xdr:rowOff>
    </xdr:from>
    <xdr:to>
      <xdr:col>7</xdr:col>
      <xdr:colOff>0</xdr:colOff>
      <xdr:row>78</xdr:row>
      <xdr:rowOff>142875</xdr:rowOff>
    </xdr:to>
    <xdr:graphicFrame>
      <xdr:nvGraphicFramePr>
        <xdr:cNvPr id="4" name="Graphique 4"/>
        <xdr:cNvGraphicFramePr/>
      </xdr:nvGraphicFramePr>
      <xdr:xfrm>
        <a:off x="1295400" y="14258925"/>
        <a:ext cx="49911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voir%20pour%20mise%20en%20ligne\Faraf%20sant&#233;\d&#233;pouillement%20communes%20enqu&#234;te%202010\ankarana,%20d&#233;pouillemen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voir%20pour%20mise%20en%20ligne\Faraf%20sant&#233;\d&#233;pouillement%20communes%20enqu&#234;te%202010\iabohazo,%20d&#233;pouillemen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voir%20pour%20mise%20en%20ligne\Faraf%20sant&#233;\d&#233;pouillement%20communes%20enqu&#234;te%202010\ivandrika,%20d&#233;pouillemen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voir%20pour%20mise%20en%20ligne\Faraf%20sant&#233;\d&#233;pouillement%20communes%20enqu&#234;te%202010\mahafasa,%20d&#233;pouillemen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voir%20pour%20mise%20en%20ligne\Faraf%20sant&#233;\d&#233;pouillement%20communes%20enqu&#234;te%202010\tangainony,d&#233;pouillemen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FARAFANGANA\Enqu&#234;tes\R&#233;sultats%20des%20enqu&#234;tes%20mars%202007%20(Farafangan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arana"/>
      <sheetName val="tokoandra"/>
      <sheetName val="vohimary"/>
      <sheetName val="eroka 1"/>
      <sheetName val="eroka 2"/>
      <sheetName val="manombo"/>
      <sheetName val="beteny"/>
      <sheetName val="anambotaka"/>
      <sheetName val="manara"/>
    </sheetNames>
    <sheetDataSet>
      <sheetData sheetId="0">
        <row r="4">
          <cell r="CF4">
            <v>114</v>
          </cell>
        </row>
        <row r="5">
          <cell r="CF5">
            <v>115</v>
          </cell>
        </row>
        <row r="6">
          <cell r="CF6">
            <v>518</v>
          </cell>
        </row>
        <row r="7">
          <cell r="CF7">
            <v>70</v>
          </cell>
        </row>
        <row r="8">
          <cell r="CF8">
            <v>146</v>
          </cell>
        </row>
        <row r="9">
          <cell r="CF9">
            <v>4</v>
          </cell>
        </row>
        <row r="10">
          <cell r="CF10">
            <v>115</v>
          </cell>
        </row>
        <row r="11">
          <cell r="CF11">
            <v>146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68</v>
          </cell>
        </row>
      </sheetData>
      <sheetData sheetId="1">
        <row r="4">
          <cell r="CF4">
            <v>136</v>
          </cell>
        </row>
        <row r="5">
          <cell r="CF5">
            <v>131</v>
          </cell>
        </row>
        <row r="6">
          <cell r="CF6">
            <v>653</v>
          </cell>
        </row>
        <row r="7">
          <cell r="CF7">
            <v>114</v>
          </cell>
        </row>
        <row r="8">
          <cell r="CF8">
            <v>230</v>
          </cell>
        </row>
        <row r="9">
          <cell r="CF9">
            <v>6</v>
          </cell>
        </row>
        <row r="10">
          <cell r="CF10">
            <v>131</v>
          </cell>
        </row>
        <row r="11">
          <cell r="CF11">
            <v>230</v>
          </cell>
        </row>
        <row r="12">
          <cell r="CF12">
            <v>1</v>
          </cell>
        </row>
        <row r="13">
          <cell r="CF13">
            <v>5</v>
          </cell>
        </row>
        <row r="14">
          <cell r="CF14">
            <v>4</v>
          </cell>
        </row>
      </sheetData>
      <sheetData sheetId="2">
        <row r="4">
          <cell r="CF4">
            <v>194</v>
          </cell>
        </row>
        <row r="5">
          <cell r="CF5">
            <v>158</v>
          </cell>
        </row>
        <row r="6">
          <cell r="CF6">
            <v>945</v>
          </cell>
        </row>
        <row r="7">
          <cell r="CF7">
            <v>33</v>
          </cell>
        </row>
        <row r="8">
          <cell r="CF8">
            <v>221</v>
          </cell>
        </row>
        <row r="9">
          <cell r="CF9">
            <v>1</v>
          </cell>
        </row>
        <row r="10">
          <cell r="CF10">
            <v>158</v>
          </cell>
        </row>
        <row r="11">
          <cell r="CF11">
            <v>221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5</v>
          </cell>
        </row>
      </sheetData>
      <sheetData sheetId="3">
        <row r="5">
          <cell r="CF5">
            <v>162</v>
          </cell>
        </row>
        <row r="6">
          <cell r="CF6">
            <v>119</v>
          </cell>
        </row>
        <row r="7">
          <cell r="CF7">
            <v>785</v>
          </cell>
        </row>
        <row r="8">
          <cell r="CF8">
            <v>59</v>
          </cell>
        </row>
        <row r="9">
          <cell r="CF9">
            <v>197</v>
          </cell>
        </row>
        <row r="10">
          <cell r="CF10">
            <v>1</v>
          </cell>
        </row>
        <row r="11">
          <cell r="CF11">
            <v>117</v>
          </cell>
        </row>
        <row r="12">
          <cell r="CF12">
            <v>196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0</v>
          </cell>
        </row>
      </sheetData>
      <sheetData sheetId="4">
        <row r="5">
          <cell r="CF5">
            <v>150</v>
          </cell>
        </row>
        <row r="6">
          <cell r="CF6">
            <v>161</v>
          </cell>
        </row>
        <row r="7">
          <cell r="CF7">
            <v>811</v>
          </cell>
        </row>
        <row r="8">
          <cell r="CF8">
            <v>20</v>
          </cell>
        </row>
        <row r="9">
          <cell r="CF9">
            <v>227</v>
          </cell>
        </row>
        <row r="10">
          <cell r="CF10">
            <v>0</v>
          </cell>
        </row>
        <row r="11">
          <cell r="CF11">
            <v>161</v>
          </cell>
        </row>
        <row r="12">
          <cell r="CF12">
            <v>227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8</v>
          </cell>
        </row>
      </sheetData>
      <sheetData sheetId="5">
        <row r="5">
          <cell r="CF5">
            <v>181</v>
          </cell>
        </row>
        <row r="6">
          <cell r="CF6">
            <v>146</v>
          </cell>
        </row>
        <row r="7">
          <cell r="CF7">
            <v>1034</v>
          </cell>
        </row>
        <row r="8">
          <cell r="CF8">
            <v>84</v>
          </cell>
        </row>
        <row r="9">
          <cell r="CF9">
            <v>208</v>
          </cell>
        </row>
        <row r="10">
          <cell r="CF10">
            <v>5</v>
          </cell>
        </row>
        <row r="11">
          <cell r="CF11">
            <v>146</v>
          </cell>
        </row>
        <row r="12">
          <cell r="CF12">
            <v>208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38</v>
          </cell>
        </row>
      </sheetData>
      <sheetData sheetId="6">
        <row r="5">
          <cell r="CF5">
            <v>121</v>
          </cell>
        </row>
        <row r="6">
          <cell r="CF6">
            <v>99</v>
          </cell>
        </row>
        <row r="7">
          <cell r="CF7">
            <v>573</v>
          </cell>
        </row>
        <row r="8">
          <cell r="CF8">
            <v>45</v>
          </cell>
        </row>
        <row r="9">
          <cell r="CF9">
            <v>124</v>
          </cell>
        </row>
        <row r="10">
          <cell r="CF10">
            <v>9</v>
          </cell>
        </row>
        <row r="11">
          <cell r="CF11">
            <v>94</v>
          </cell>
        </row>
        <row r="12">
          <cell r="CF12">
            <v>119</v>
          </cell>
        </row>
        <row r="13">
          <cell r="CF13">
            <v>3</v>
          </cell>
        </row>
        <row r="14">
          <cell r="CF14">
            <v>10</v>
          </cell>
        </row>
        <row r="15">
          <cell r="CF15">
            <v>0</v>
          </cell>
        </row>
      </sheetData>
      <sheetData sheetId="7">
        <row r="5">
          <cell r="CF5">
            <v>84</v>
          </cell>
        </row>
        <row r="6">
          <cell r="CF6">
            <v>104</v>
          </cell>
        </row>
        <row r="7">
          <cell r="CF7">
            <v>458</v>
          </cell>
        </row>
        <row r="8">
          <cell r="CF8">
            <v>110</v>
          </cell>
        </row>
        <row r="9">
          <cell r="CF9">
            <v>142</v>
          </cell>
        </row>
        <row r="10">
          <cell r="CF10">
            <v>1</v>
          </cell>
        </row>
        <row r="11">
          <cell r="CF11">
            <v>104</v>
          </cell>
        </row>
        <row r="12">
          <cell r="CF12">
            <v>142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0</v>
          </cell>
        </row>
      </sheetData>
      <sheetData sheetId="8">
        <row r="5">
          <cell r="CF5">
            <v>101</v>
          </cell>
        </row>
        <row r="6">
          <cell r="CF6">
            <v>74</v>
          </cell>
        </row>
        <row r="7">
          <cell r="CF7">
            <v>494</v>
          </cell>
        </row>
        <row r="8">
          <cell r="CF8">
            <v>75</v>
          </cell>
        </row>
        <row r="9">
          <cell r="CF9">
            <v>103</v>
          </cell>
        </row>
        <row r="10">
          <cell r="CF10">
            <v>1</v>
          </cell>
        </row>
        <row r="11">
          <cell r="CF11">
            <v>73</v>
          </cell>
        </row>
        <row r="12">
          <cell r="CF12">
            <v>102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anofoha"/>
      <sheetName val="mahazaza"/>
      <sheetName val="amboangisay"/>
      <sheetName val="iabohazo"/>
      <sheetName val="iabo enquête 2"/>
      <sheetName val="marovandrika"/>
      <sheetName val="fenoarivo "/>
      <sheetName val="feno enquête 2"/>
      <sheetName val="anambakakay"/>
      <sheetName val="mahavelo"/>
      <sheetName val="ambalateny"/>
      <sheetName val="iandray"/>
      <sheetName val="ankarimbelo"/>
      <sheetName val="marovary"/>
      <sheetName val="comparatif"/>
    </sheetNames>
    <sheetDataSet>
      <sheetData sheetId="0">
        <row r="4">
          <cell r="CF4">
            <v>108</v>
          </cell>
        </row>
        <row r="5">
          <cell r="CF5">
            <v>95</v>
          </cell>
        </row>
        <row r="6">
          <cell r="CF6">
            <v>607</v>
          </cell>
        </row>
        <row r="7">
          <cell r="CF7">
            <v>38</v>
          </cell>
        </row>
        <row r="8">
          <cell r="CF8">
            <v>150</v>
          </cell>
        </row>
        <row r="9">
          <cell r="CF9">
            <v>2</v>
          </cell>
        </row>
        <row r="10">
          <cell r="CF10">
            <v>94</v>
          </cell>
        </row>
        <row r="11">
          <cell r="CF11">
            <v>149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0</v>
          </cell>
        </row>
      </sheetData>
      <sheetData sheetId="1">
        <row r="4">
          <cell r="CF4">
            <v>112</v>
          </cell>
        </row>
        <row r="5">
          <cell r="CF5">
            <v>112</v>
          </cell>
        </row>
        <row r="6">
          <cell r="CF6">
            <v>643</v>
          </cell>
        </row>
        <row r="7">
          <cell r="CF7">
            <v>5</v>
          </cell>
        </row>
        <row r="8">
          <cell r="CF8">
            <v>174</v>
          </cell>
        </row>
        <row r="9">
          <cell r="CF9">
            <v>0</v>
          </cell>
        </row>
        <row r="10">
          <cell r="CF10">
            <v>112</v>
          </cell>
        </row>
        <row r="11">
          <cell r="CF11">
            <v>174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0</v>
          </cell>
        </row>
      </sheetData>
      <sheetData sheetId="2">
        <row r="4">
          <cell r="CF4">
            <v>93</v>
          </cell>
        </row>
        <row r="5">
          <cell r="CF5">
            <v>87</v>
          </cell>
        </row>
        <row r="6">
          <cell r="CF6">
            <v>511</v>
          </cell>
        </row>
        <row r="7">
          <cell r="CF7">
            <v>35</v>
          </cell>
        </row>
        <row r="8">
          <cell r="CF8">
            <v>139</v>
          </cell>
        </row>
        <row r="9">
          <cell r="CF9">
            <v>3</v>
          </cell>
        </row>
        <row r="10">
          <cell r="CF10">
            <v>86</v>
          </cell>
        </row>
        <row r="11">
          <cell r="CF11">
            <v>135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0</v>
          </cell>
        </row>
      </sheetData>
      <sheetData sheetId="4">
        <row r="6">
          <cell r="CF6">
            <v>105</v>
          </cell>
        </row>
        <row r="7">
          <cell r="CF7">
            <v>88</v>
          </cell>
        </row>
        <row r="8">
          <cell r="CF8">
            <v>650</v>
          </cell>
        </row>
        <row r="9">
          <cell r="CF9">
            <v>27</v>
          </cell>
        </row>
        <row r="10">
          <cell r="CF10">
            <v>134</v>
          </cell>
        </row>
        <row r="11">
          <cell r="CF11">
            <v>2</v>
          </cell>
        </row>
        <row r="12">
          <cell r="CF12">
            <v>85</v>
          </cell>
        </row>
        <row r="13">
          <cell r="CF13">
            <v>131</v>
          </cell>
        </row>
        <row r="14">
          <cell r="CF14">
            <v>4</v>
          </cell>
        </row>
        <row r="15">
          <cell r="CF15">
            <v>0</v>
          </cell>
        </row>
        <row r="16">
          <cell r="CF16">
            <v>0</v>
          </cell>
        </row>
      </sheetData>
      <sheetData sheetId="5">
        <row r="4">
          <cell r="CF4">
            <v>139</v>
          </cell>
        </row>
        <row r="5">
          <cell r="CF5">
            <v>137</v>
          </cell>
        </row>
        <row r="6">
          <cell r="CF6">
            <v>844</v>
          </cell>
        </row>
        <row r="7">
          <cell r="CF7">
            <v>19</v>
          </cell>
        </row>
        <row r="8">
          <cell r="CF8">
            <v>248</v>
          </cell>
        </row>
        <row r="9">
          <cell r="CF9">
            <v>0</v>
          </cell>
        </row>
        <row r="10">
          <cell r="CF10">
            <v>135</v>
          </cell>
        </row>
        <row r="11">
          <cell r="CF11">
            <v>246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0</v>
          </cell>
        </row>
      </sheetData>
      <sheetData sheetId="7">
        <row r="6">
          <cell r="CF6">
            <v>100</v>
          </cell>
        </row>
        <row r="7">
          <cell r="CF7">
            <v>108</v>
          </cell>
        </row>
        <row r="8">
          <cell r="CF8">
            <v>664</v>
          </cell>
        </row>
        <row r="9">
          <cell r="CF9">
            <v>32</v>
          </cell>
        </row>
        <row r="10">
          <cell r="CF10">
            <v>157</v>
          </cell>
        </row>
        <row r="11">
          <cell r="CF11">
            <v>3</v>
          </cell>
        </row>
        <row r="12">
          <cell r="CF12">
            <v>88</v>
          </cell>
        </row>
        <row r="13">
          <cell r="CF13">
            <v>133</v>
          </cell>
        </row>
        <row r="14">
          <cell r="CF14">
            <v>3</v>
          </cell>
        </row>
        <row r="15">
          <cell r="CF15">
            <v>4</v>
          </cell>
        </row>
        <row r="16">
          <cell r="CF16">
            <v>0</v>
          </cell>
        </row>
      </sheetData>
      <sheetData sheetId="8">
        <row r="4">
          <cell r="CF4">
            <v>114</v>
          </cell>
        </row>
        <row r="5">
          <cell r="CF5">
            <v>89</v>
          </cell>
        </row>
        <row r="6">
          <cell r="CF6">
            <v>611</v>
          </cell>
        </row>
        <row r="7">
          <cell r="CF7">
            <v>41</v>
          </cell>
        </row>
        <row r="8">
          <cell r="CF8">
            <v>136</v>
          </cell>
        </row>
        <row r="9">
          <cell r="CF9">
            <v>0</v>
          </cell>
        </row>
        <row r="10">
          <cell r="CF10">
            <v>89</v>
          </cell>
        </row>
        <row r="11">
          <cell r="CF11">
            <v>136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5</v>
          </cell>
        </row>
      </sheetData>
      <sheetData sheetId="9">
        <row r="4">
          <cell r="CF4">
            <v>84</v>
          </cell>
        </row>
        <row r="5">
          <cell r="CF5">
            <v>73</v>
          </cell>
        </row>
        <row r="6">
          <cell r="CF6">
            <v>474</v>
          </cell>
        </row>
        <row r="7">
          <cell r="CF7">
            <v>41</v>
          </cell>
        </row>
        <row r="8">
          <cell r="CF8">
            <v>110</v>
          </cell>
        </row>
        <row r="9">
          <cell r="CF9">
            <v>1</v>
          </cell>
        </row>
        <row r="10">
          <cell r="CF10">
            <v>73</v>
          </cell>
        </row>
        <row r="11">
          <cell r="CF11">
            <v>110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0</v>
          </cell>
        </row>
      </sheetData>
      <sheetData sheetId="10">
        <row r="5">
          <cell r="CF5">
            <v>62</v>
          </cell>
        </row>
        <row r="6">
          <cell r="CF6">
            <v>53</v>
          </cell>
        </row>
        <row r="7">
          <cell r="CF7">
            <v>407</v>
          </cell>
        </row>
        <row r="8">
          <cell r="CF8">
            <v>35</v>
          </cell>
        </row>
        <row r="9">
          <cell r="CF9">
            <v>102</v>
          </cell>
        </row>
        <row r="10">
          <cell r="CF10">
            <v>1</v>
          </cell>
        </row>
        <row r="11">
          <cell r="CF11">
            <v>53</v>
          </cell>
        </row>
        <row r="12">
          <cell r="CF12">
            <v>102</v>
          </cell>
        </row>
        <row r="13">
          <cell r="CF13">
            <v>2</v>
          </cell>
        </row>
        <row r="14">
          <cell r="CF14">
            <v>3</v>
          </cell>
        </row>
        <row r="15">
          <cell r="CF15">
            <v>0</v>
          </cell>
        </row>
      </sheetData>
      <sheetData sheetId="11">
        <row r="5">
          <cell r="CF5">
            <v>84</v>
          </cell>
        </row>
        <row r="6">
          <cell r="CF6">
            <v>64</v>
          </cell>
        </row>
        <row r="7">
          <cell r="CF7">
            <v>432</v>
          </cell>
        </row>
        <row r="8">
          <cell r="CF8">
            <v>44</v>
          </cell>
        </row>
        <row r="9">
          <cell r="CF9">
            <v>96</v>
          </cell>
        </row>
        <row r="10">
          <cell r="CF10">
            <v>1</v>
          </cell>
        </row>
        <row r="11">
          <cell r="CF11">
            <v>64</v>
          </cell>
        </row>
        <row r="12">
          <cell r="CF12">
            <v>96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0</v>
          </cell>
        </row>
      </sheetData>
      <sheetData sheetId="12">
        <row r="5">
          <cell r="CF5">
            <v>100</v>
          </cell>
        </row>
        <row r="6">
          <cell r="CF6">
            <v>82</v>
          </cell>
        </row>
        <row r="7">
          <cell r="CF7">
            <v>643</v>
          </cell>
        </row>
        <row r="8">
          <cell r="CF8">
            <v>49</v>
          </cell>
        </row>
        <row r="9">
          <cell r="CF9">
            <v>150</v>
          </cell>
        </row>
        <row r="10">
          <cell r="CF10">
            <v>0</v>
          </cell>
        </row>
        <row r="11">
          <cell r="CF11">
            <v>82</v>
          </cell>
        </row>
        <row r="12">
          <cell r="CF12">
            <v>150</v>
          </cell>
        </row>
        <row r="13">
          <cell r="CF13">
            <v>2</v>
          </cell>
        </row>
        <row r="14">
          <cell r="CF14">
            <v>0</v>
          </cell>
        </row>
        <row r="15">
          <cell r="CF15">
            <v>0</v>
          </cell>
        </row>
      </sheetData>
      <sheetData sheetId="13">
        <row r="5">
          <cell r="CF5">
            <v>109</v>
          </cell>
        </row>
        <row r="6">
          <cell r="CF6">
            <v>92</v>
          </cell>
        </row>
        <row r="7">
          <cell r="CF7">
            <v>584</v>
          </cell>
        </row>
        <row r="8">
          <cell r="CF8">
            <v>59</v>
          </cell>
        </row>
        <row r="9">
          <cell r="CF9">
            <v>130</v>
          </cell>
        </row>
        <row r="10">
          <cell r="CF10">
            <v>1</v>
          </cell>
        </row>
        <row r="11">
          <cell r="CF11">
            <v>90</v>
          </cell>
        </row>
        <row r="12">
          <cell r="CF12">
            <v>128</v>
          </cell>
        </row>
        <row r="13">
          <cell r="CF13">
            <v>0</v>
          </cell>
        </row>
        <row r="14">
          <cell r="CF14">
            <v>0</v>
          </cell>
        </row>
        <row r="15">
          <cell r="CF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balolo"/>
      <sheetName val="ivandrika"/>
      <sheetName val="mahazoarivo"/>
      <sheetName val="bevinany"/>
      <sheetName val="bekaraoka"/>
    </sheetNames>
    <sheetDataSet>
      <sheetData sheetId="0">
        <row r="4">
          <cell r="CF4">
            <v>168</v>
          </cell>
        </row>
        <row r="5">
          <cell r="CF5">
            <v>144</v>
          </cell>
        </row>
        <row r="6">
          <cell r="CF6">
            <v>989</v>
          </cell>
        </row>
        <row r="7">
          <cell r="CF7">
            <v>72</v>
          </cell>
        </row>
        <row r="8">
          <cell r="CF8">
            <v>221</v>
          </cell>
        </row>
        <row r="9">
          <cell r="CF9">
            <v>6</v>
          </cell>
        </row>
        <row r="10">
          <cell r="CF10">
            <v>130</v>
          </cell>
        </row>
        <row r="11">
          <cell r="CF11">
            <v>196</v>
          </cell>
        </row>
        <row r="12">
          <cell r="CF12">
            <v>1</v>
          </cell>
        </row>
        <row r="13">
          <cell r="CF13">
            <v>3</v>
          </cell>
        </row>
        <row r="14">
          <cell r="CF14">
            <v>0</v>
          </cell>
        </row>
      </sheetData>
      <sheetData sheetId="1">
        <row r="4">
          <cell r="CF4">
            <v>310</v>
          </cell>
        </row>
        <row r="5">
          <cell r="CF5">
            <v>276</v>
          </cell>
        </row>
        <row r="6">
          <cell r="CF6">
            <v>1858</v>
          </cell>
        </row>
        <row r="7">
          <cell r="CF7">
            <v>131</v>
          </cell>
        </row>
        <row r="8">
          <cell r="CF8">
            <v>456</v>
          </cell>
        </row>
        <row r="9">
          <cell r="CF9">
            <v>10</v>
          </cell>
        </row>
        <row r="10">
          <cell r="CF10">
            <v>252</v>
          </cell>
        </row>
        <row r="11">
          <cell r="CF11">
            <v>419</v>
          </cell>
        </row>
        <row r="12">
          <cell r="CF12">
            <v>4</v>
          </cell>
        </row>
        <row r="13">
          <cell r="CF13">
            <v>21</v>
          </cell>
        </row>
      </sheetData>
      <sheetData sheetId="2">
        <row r="4">
          <cell r="CF4">
            <v>262</v>
          </cell>
        </row>
        <row r="5">
          <cell r="CF5">
            <v>256</v>
          </cell>
        </row>
        <row r="6">
          <cell r="CF6">
            <v>1794</v>
          </cell>
        </row>
        <row r="7">
          <cell r="CF7">
            <v>83</v>
          </cell>
        </row>
        <row r="8">
          <cell r="CF8">
            <v>371</v>
          </cell>
        </row>
        <row r="9">
          <cell r="CF9">
            <v>2</v>
          </cell>
        </row>
        <row r="10">
          <cell r="CF10">
            <v>201</v>
          </cell>
        </row>
        <row r="11">
          <cell r="CF11">
            <v>304</v>
          </cell>
        </row>
        <row r="12">
          <cell r="CF12">
            <v>3</v>
          </cell>
        </row>
        <row r="13">
          <cell r="CF13">
            <v>9</v>
          </cell>
        </row>
      </sheetData>
      <sheetData sheetId="3">
        <row r="4">
          <cell r="CF4">
            <v>218</v>
          </cell>
        </row>
        <row r="5">
          <cell r="CF5">
            <v>243</v>
          </cell>
        </row>
        <row r="6">
          <cell r="CF6">
            <v>1466</v>
          </cell>
        </row>
        <row r="7">
          <cell r="CF7">
            <v>83</v>
          </cell>
        </row>
        <row r="8">
          <cell r="CF8">
            <v>386</v>
          </cell>
        </row>
        <row r="9">
          <cell r="CF9">
            <v>2</v>
          </cell>
        </row>
        <row r="10">
          <cell r="CF10">
            <v>177</v>
          </cell>
        </row>
        <row r="11">
          <cell r="CF11">
            <v>282</v>
          </cell>
        </row>
        <row r="12">
          <cell r="CF12">
            <v>0</v>
          </cell>
        </row>
        <row r="13">
          <cell r="CF13">
            <v>2</v>
          </cell>
        </row>
        <row r="14">
          <cell r="CF14">
            <v>0</v>
          </cell>
        </row>
      </sheetData>
      <sheetData sheetId="4">
        <row r="5">
          <cell r="CF5">
            <v>284</v>
          </cell>
        </row>
        <row r="6">
          <cell r="CF6">
            <v>243</v>
          </cell>
        </row>
        <row r="7">
          <cell r="CF7">
            <v>1526</v>
          </cell>
        </row>
        <row r="8">
          <cell r="CF8">
            <v>179</v>
          </cell>
        </row>
        <row r="9">
          <cell r="CF9">
            <v>399</v>
          </cell>
        </row>
        <row r="10">
          <cell r="CF10">
            <v>13</v>
          </cell>
        </row>
        <row r="11">
          <cell r="CF11">
            <v>229</v>
          </cell>
        </row>
        <row r="12">
          <cell r="CF12">
            <v>382</v>
          </cell>
        </row>
        <row r="13">
          <cell r="CF13">
            <v>1</v>
          </cell>
        </row>
        <row r="14">
          <cell r="CF14">
            <v>2</v>
          </cell>
        </row>
        <row r="15">
          <cell r="CF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atsaha"/>
      <sheetName val="Manambodala"/>
      <sheetName val="ambanimary"/>
      <sheetName val="mahafasa"/>
      <sheetName val="ambalavolo"/>
      <sheetName val="vohitromby"/>
      <sheetName val="anandaza"/>
      <sheetName val="ampisirona"/>
    </sheetNames>
    <sheetDataSet>
      <sheetData sheetId="0">
        <row r="4">
          <cell r="CF4">
            <v>152</v>
          </cell>
        </row>
        <row r="5">
          <cell r="CF5">
            <v>101</v>
          </cell>
        </row>
        <row r="6">
          <cell r="CF6">
            <v>831</v>
          </cell>
        </row>
        <row r="7">
          <cell r="CF7">
            <v>49</v>
          </cell>
        </row>
        <row r="8">
          <cell r="CF8">
            <v>151</v>
          </cell>
        </row>
        <row r="9">
          <cell r="CF9">
            <v>1</v>
          </cell>
        </row>
        <row r="10">
          <cell r="CF10">
            <v>101</v>
          </cell>
        </row>
        <row r="11">
          <cell r="CF11">
            <v>151</v>
          </cell>
        </row>
        <row r="12">
          <cell r="CF12">
            <v>0</v>
          </cell>
        </row>
        <row r="13">
          <cell r="CF13">
            <v>0</v>
          </cell>
        </row>
      </sheetData>
      <sheetData sheetId="1">
        <row r="4">
          <cell r="CF4">
            <v>226</v>
          </cell>
        </row>
        <row r="5">
          <cell r="CF5">
            <v>208</v>
          </cell>
        </row>
        <row r="6">
          <cell r="CF6">
            <v>1504</v>
          </cell>
        </row>
        <row r="7">
          <cell r="CF7">
            <v>77</v>
          </cell>
        </row>
        <row r="8">
          <cell r="CF8">
            <v>395</v>
          </cell>
        </row>
        <row r="9">
          <cell r="CF9">
            <v>1</v>
          </cell>
        </row>
        <row r="10">
          <cell r="CF10">
            <v>192</v>
          </cell>
        </row>
        <row r="11">
          <cell r="CF11">
            <v>363</v>
          </cell>
        </row>
        <row r="12">
          <cell r="CF12">
            <v>0</v>
          </cell>
        </row>
        <row r="13">
          <cell r="CF13">
            <v>0</v>
          </cell>
        </row>
        <row r="14">
          <cell r="CF14">
            <v>5</v>
          </cell>
        </row>
      </sheetData>
      <sheetData sheetId="2">
        <row r="4">
          <cell r="CF4">
            <v>152</v>
          </cell>
        </row>
        <row r="5">
          <cell r="CF5">
            <v>126</v>
          </cell>
        </row>
        <row r="6">
          <cell r="CF6">
            <v>818</v>
          </cell>
        </row>
        <row r="7">
          <cell r="CF7">
            <v>75</v>
          </cell>
        </row>
        <row r="8">
          <cell r="CF8">
            <v>202</v>
          </cell>
        </row>
        <row r="9">
          <cell r="CF9">
            <v>27</v>
          </cell>
        </row>
        <row r="10">
          <cell r="CF10">
            <v>125</v>
          </cell>
        </row>
        <row r="11">
          <cell r="CF11">
            <v>199</v>
          </cell>
        </row>
        <row r="12">
          <cell r="CF12">
            <v>17</v>
          </cell>
        </row>
        <row r="13">
          <cell r="CF13">
            <v>39</v>
          </cell>
        </row>
      </sheetData>
      <sheetData sheetId="3">
        <row r="4">
          <cell r="CF4">
            <v>329</v>
          </cell>
        </row>
        <row r="5">
          <cell r="CF5">
            <v>263</v>
          </cell>
        </row>
        <row r="6">
          <cell r="CF6">
            <v>1851</v>
          </cell>
        </row>
        <row r="7">
          <cell r="CF7">
            <v>95</v>
          </cell>
        </row>
        <row r="8">
          <cell r="CF8">
            <v>382</v>
          </cell>
        </row>
        <row r="9">
          <cell r="CF9">
            <v>6</v>
          </cell>
        </row>
        <row r="10">
          <cell r="CF10">
            <v>240</v>
          </cell>
        </row>
        <row r="11">
          <cell r="CF11">
            <v>349</v>
          </cell>
        </row>
        <row r="12">
          <cell r="CF12">
            <v>2</v>
          </cell>
        </row>
        <row r="13">
          <cell r="CF13">
            <v>2</v>
          </cell>
        </row>
      </sheetData>
      <sheetData sheetId="4">
        <row r="4">
          <cell r="CF4">
            <v>117</v>
          </cell>
        </row>
        <row r="5">
          <cell r="CF5">
            <v>120</v>
          </cell>
        </row>
        <row r="6">
          <cell r="CF6">
            <v>651</v>
          </cell>
        </row>
        <row r="7">
          <cell r="CF7">
            <v>65</v>
          </cell>
        </row>
        <row r="8">
          <cell r="CF8">
            <v>180</v>
          </cell>
        </row>
        <row r="9">
          <cell r="CF9">
            <v>2</v>
          </cell>
        </row>
        <row r="10">
          <cell r="CF10">
            <v>120</v>
          </cell>
        </row>
        <row r="11">
          <cell r="CF11">
            <v>180</v>
          </cell>
        </row>
        <row r="12">
          <cell r="CF12">
            <v>0</v>
          </cell>
        </row>
        <row r="13">
          <cell r="CF13">
            <v>4</v>
          </cell>
        </row>
        <row r="14">
          <cell r="CF14">
            <v>0</v>
          </cell>
        </row>
      </sheetData>
      <sheetData sheetId="5">
        <row r="4">
          <cell r="CF4">
            <v>251</v>
          </cell>
        </row>
        <row r="5">
          <cell r="CF5">
            <v>250</v>
          </cell>
        </row>
        <row r="6">
          <cell r="CF6">
            <v>1562</v>
          </cell>
        </row>
        <row r="7">
          <cell r="CF7">
            <v>72</v>
          </cell>
        </row>
        <row r="8">
          <cell r="CF8">
            <v>367</v>
          </cell>
        </row>
        <row r="9">
          <cell r="CF9">
            <v>7</v>
          </cell>
        </row>
        <row r="10">
          <cell r="CF10">
            <v>247</v>
          </cell>
        </row>
        <row r="11">
          <cell r="CF11">
            <v>362</v>
          </cell>
        </row>
      </sheetData>
      <sheetData sheetId="6">
        <row r="4">
          <cell r="CF4">
            <v>233</v>
          </cell>
        </row>
        <row r="5">
          <cell r="CF5">
            <v>213</v>
          </cell>
        </row>
        <row r="6">
          <cell r="CF6">
            <v>1555</v>
          </cell>
        </row>
        <row r="7">
          <cell r="CF7">
            <v>90</v>
          </cell>
        </row>
        <row r="8">
          <cell r="CF8">
            <v>388</v>
          </cell>
        </row>
        <row r="9">
          <cell r="CF9">
            <v>6</v>
          </cell>
        </row>
        <row r="10">
          <cell r="CF10">
            <v>212</v>
          </cell>
        </row>
        <row r="11">
          <cell r="CF11">
            <v>387</v>
          </cell>
        </row>
        <row r="12">
          <cell r="CF12">
            <v>13</v>
          </cell>
        </row>
        <row r="13">
          <cell r="CF13">
            <v>31</v>
          </cell>
        </row>
        <row r="14">
          <cell r="CF14">
            <v>0</v>
          </cell>
        </row>
      </sheetData>
      <sheetData sheetId="7">
        <row r="5">
          <cell r="CF5">
            <v>208</v>
          </cell>
        </row>
        <row r="6">
          <cell r="CF6">
            <v>176</v>
          </cell>
        </row>
        <row r="7">
          <cell r="CF7">
            <v>1290</v>
          </cell>
        </row>
        <row r="8">
          <cell r="CF8">
            <v>45</v>
          </cell>
        </row>
        <row r="9">
          <cell r="CF9">
            <v>281</v>
          </cell>
        </row>
        <row r="10">
          <cell r="CF10">
            <v>4</v>
          </cell>
        </row>
        <row r="11">
          <cell r="CF11">
            <v>140</v>
          </cell>
        </row>
        <row r="12">
          <cell r="CF12">
            <v>218</v>
          </cell>
        </row>
        <row r="13">
          <cell r="CF13">
            <v>4</v>
          </cell>
        </row>
        <row r="14">
          <cell r="CF14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ngainony"/>
      <sheetName val="marohaka"/>
      <sheetName val="vohibitro"/>
      <sheetName val="akazosay"/>
      <sheetName val="andramena"/>
      <sheetName val="ekavy"/>
      <sheetName val="andranomangatsiaka"/>
      <sheetName val="antsirana"/>
      <sheetName val="marozano"/>
      <sheetName val="mahatsinjo"/>
      <sheetName val="namohora"/>
    </sheetNames>
    <sheetDataSet>
      <sheetData sheetId="0">
        <row r="4">
          <cell r="CF4">
            <v>361</v>
          </cell>
        </row>
        <row r="5">
          <cell r="CF5">
            <v>319</v>
          </cell>
        </row>
        <row r="6">
          <cell r="CF6">
            <v>2243</v>
          </cell>
        </row>
        <row r="7">
          <cell r="CF7">
            <v>114</v>
          </cell>
        </row>
        <row r="8">
          <cell r="CF8">
            <v>502</v>
          </cell>
        </row>
        <row r="9">
          <cell r="CF9">
            <v>8</v>
          </cell>
        </row>
        <row r="10">
          <cell r="CF10">
            <v>246</v>
          </cell>
        </row>
        <row r="11">
          <cell r="CF11">
            <v>383</v>
          </cell>
        </row>
        <row r="12">
          <cell r="CF12">
            <v>12</v>
          </cell>
        </row>
        <row r="13">
          <cell r="CF13">
            <v>13</v>
          </cell>
        </row>
        <row r="14">
          <cell r="CF14">
            <v>17</v>
          </cell>
        </row>
      </sheetData>
      <sheetData sheetId="1">
        <row r="4">
          <cell r="CF4">
            <v>208</v>
          </cell>
        </row>
        <row r="5">
          <cell r="CF5">
            <v>166</v>
          </cell>
        </row>
        <row r="6">
          <cell r="CF6">
            <v>1267</v>
          </cell>
        </row>
        <row r="7">
          <cell r="CF7">
            <v>56</v>
          </cell>
        </row>
        <row r="8">
          <cell r="CF8">
            <v>257</v>
          </cell>
        </row>
        <row r="9">
          <cell r="CF9">
            <v>2</v>
          </cell>
        </row>
        <row r="10">
          <cell r="CF10">
            <v>162</v>
          </cell>
        </row>
        <row r="11">
          <cell r="CF11">
            <v>252</v>
          </cell>
        </row>
        <row r="12">
          <cell r="CF12">
            <v>1</v>
          </cell>
        </row>
        <row r="13">
          <cell r="CF13">
            <v>4</v>
          </cell>
        </row>
      </sheetData>
      <sheetData sheetId="2">
        <row r="4">
          <cell r="CF4">
            <v>169</v>
          </cell>
        </row>
        <row r="5">
          <cell r="CF5">
            <v>183</v>
          </cell>
        </row>
        <row r="6">
          <cell r="CF6">
            <v>1298</v>
          </cell>
        </row>
        <row r="7">
          <cell r="CF7">
            <v>117</v>
          </cell>
        </row>
        <row r="8">
          <cell r="CF8">
            <v>341</v>
          </cell>
        </row>
        <row r="9">
          <cell r="CF9">
            <v>3</v>
          </cell>
        </row>
        <row r="10">
          <cell r="CF10">
            <v>166</v>
          </cell>
        </row>
        <row r="11">
          <cell r="CF11">
            <v>311</v>
          </cell>
        </row>
        <row r="12">
          <cell r="CF12">
            <v>0</v>
          </cell>
        </row>
        <row r="13">
          <cell r="CF13">
            <v>0</v>
          </cell>
        </row>
      </sheetData>
      <sheetData sheetId="3">
        <row r="4">
          <cell r="CF4">
            <v>329</v>
          </cell>
        </row>
        <row r="5">
          <cell r="CF5">
            <v>301</v>
          </cell>
        </row>
        <row r="6">
          <cell r="CF6">
            <v>2079</v>
          </cell>
        </row>
        <row r="7">
          <cell r="CF7">
            <v>116</v>
          </cell>
        </row>
        <row r="8">
          <cell r="CF8">
            <v>502</v>
          </cell>
        </row>
        <row r="9">
          <cell r="CF9">
            <v>11</v>
          </cell>
        </row>
        <row r="10">
          <cell r="CF10">
            <v>216</v>
          </cell>
        </row>
        <row r="11">
          <cell r="CF11">
            <v>351</v>
          </cell>
        </row>
        <row r="12">
          <cell r="CF12">
            <v>3</v>
          </cell>
        </row>
        <row r="13">
          <cell r="CF13">
            <v>24</v>
          </cell>
        </row>
        <row r="14">
          <cell r="CF14">
            <v>21</v>
          </cell>
        </row>
      </sheetData>
      <sheetData sheetId="4">
        <row r="4">
          <cell r="CF4">
            <v>115</v>
          </cell>
        </row>
        <row r="5">
          <cell r="CF5">
            <v>77</v>
          </cell>
        </row>
        <row r="6">
          <cell r="CF6">
            <v>671</v>
          </cell>
        </row>
        <row r="7">
          <cell r="CF7">
            <v>26</v>
          </cell>
        </row>
        <row r="8">
          <cell r="CF8">
            <v>112</v>
          </cell>
        </row>
        <row r="9">
          <cell r="CF9">
            <v>3</v>
          </cell>
        </row>
        <row r="10">
          <cell r="CF10">
            <v>70</v>
          </cell>
        </row>
        <row r="11">
          <cell r="CF11">
            <v>110</v>
          </cell>
        </row>
        <row r="12">
          <cell r="CF12">
            <v>3</v>
          </cell>
        </row>
        <row r="13">
          <cell r="CF13">
            <v>9</v>
          </cell>
        </row>
        <row r="14">
          <cell r="CF14">
            <v>9</v>
          </cell>
        </row>
      </sheetData>
      <sheetData sheetId="5">
        <row r="4">
          <cell r="CF4">
            <v>210</v>
          </cell>
        </row>
        <row r="5">
          <cell r="CF5">
            <v>207</v>
          </cell>
        </row>
        <row r="6">
          <cell r="CF6">
            <v>1139</v>
          </cell>
        </row>
        <row r="7">
          <cell r="CF7">
            <v>103</v>
          </cell>
        </row>
        <row r="8">
          <cell r="CF8">
            <v>339</v>
          </cell>
        </row>
        <row r="9">
          <cell r="CF9">
            <v>11</v>
          </cell>
        </row>
        <row r="10">
          <cell r="CF10">
            <v>170</v>
          </cell>
        </row>
        <row r="11">
          <cell r="CF11">
            <v>293</v>
          </cell>
        </row>
        <row r="12">
          <cell r="CF12">
            <v>23</v>
          </cell>
        </row>
        <row r="13">
          <cell r="CF13">
            <v>38</v>
          </cell>
        </row>
      </sheetData>
      <sheetData sheetId="6">
        <row r="4">
          <cell r="CF4">
            <v>170</v>
          </cell>
        </row>
        <row r="5">
          <cell r="CF5">
            <v>173</v>
          </cell>
        </row>
        <row r="6">
          <cell r="CF6">
            <v>1152</v>
          </cell>
        </row>
        <row r="7">
          <cell r="CF7">
            <v>75</v>
          </cell>
        </row>
        <row r="8">
          <cell r="CF8">
            <v>278</v>
          </cell>
        </row>
        <row r="9">
          <cell r="CF9">
            <v>9</v>
          </cell>
        </row>
        <row r="10">
          <cell r="CF10">
            <v>170</v>
          </cell>
        </row>
        <row r="11">
          <cell r="CF11">
            <v>275</v>
          </cell>
        </row>
        <row r="12">
          <cell r="CF12">
            <v>12</v>
          </cell>
        </row>
        <row r="13">
          <cell r="CF13">
            <v>11</v>
          </cell>
        </row>
      </sheetData>
      <sheetData sheetId="7">
        <row r="4">
          <cell r="CF4">
            <v>105</v>
          </cell>
        </row>
        <row r="5">
          <cell r="CF5">
            <v>116</v>
          </cell>
        </row>
        <row r="6">
          <cell r="CF6">
            <v>561</v>
          </cell>
        </row>
        <row r="7">
          <cell r="CF7">
            <v>85</v>
          </cell>
        </row>
        <row r="8">
          <cell r="CF8">
            <v>250</v>
          </cell>
        </row>
        <row r="9">
          <cell r="CF9">
            <v>9</v>
          </cell>
        </row>
        <row r="10">
          <cell r="CF10">
            <v>116</v>
          </cell>
        </row>
        <row r="11">
          <cell r="CF11">
            <v>250</v>
          </cell>
        </row>
        <row r="12">
          <cell r="CF12">
            <v>2</v>
          </cell>
        </row>
        <row r="13">
          <cell r="CF13">
            <v>25</v>
          </cell>
        </row>
      </sheetData>
      <sheetData sheetId="8">
        <row r="5">
          <cell r="CF5">
            <v>178</v>
          </cell>
        </row>
        <row r="6">
          <cell r="CF6">
            <v>151</v>
          </cell>
        </row>
        <row r="7">
          <cell r="CF7">
            <v>1129</v>
          </cell>
        </row>
        <row r="8">
          <cell r="CF8">
            <v>69</v>
          </cell>
        </row>
        <row r="9">
          <cell r="CF9">
            <v>275</v>
          </cell>
        </row>
        <row r="10">
          <cell r="CF10">
            <v>3</v>
          </cell>
        </row>
        <row r="11">
          <cell r="CF11">
            <v>145</v>
          </cell>
        </row>
        <row r="12">
          <cell r="CF12">
            <v>268</v>
          </cell>
        </row>
        <row r="13">
          <cell r="CF13">
            <v>8</v>
          </cell>
        </row>
        <row r="14">
          <cell r="CF14">
            <v>15</v>
          </cell>
        </row>
        <row r="15">
          <cell r="CF15">
            <v>1</v>
          </cell>
        </row>
      </sheetData>
      <sheetData sheetId="9">
        <row r="5">
          <cell r="CF5">
            <v>175</v>
          </cell>
        </row>
        <row r="6">
          <cell r="CF6">
            <v>138</v>
          </cell>
        </row>
        <row r="7">
          <cell r="CF7">
            <v>1019</v>
          </cell>
        </row>
        <row r="8">
          <cell r="CF8">
            <v>74</v>
          </cell>
        </row>
        <row r="9">
          <cell r="CF9">
            <v>225</v>
          </cell>
        </row>
        <row r="10">
          <cell r="CF10">
            <v>9</v>
          </cell>
        </row>
        <row r="11">
          <cell r="CF11">
            <v>133</v>
          </cell>
        </row>
        <row r="12">
          <cell r="CF12">
            <v>224</v>
          </cell>
        </row>
        <row r="13">
          <cell r="CF13">
            <v>9</v>
          </cell>
        </row>
        <row r="14">
          <cell r="CF14">
            <v>14</v>
          </cell>
        </row>
      </sheetData>
      <sheetData sheetId="10">
        <row r="5">
          <cell r="CF5">
            <v>178</v>
          </cell>
        </row>
        <row r="6">
          <cell r="CF6">
            <v>177</v>
          </cell>
        </row>
        <row r="7">
          <cell r="CF7">
            <v>1064</v>
          </cell>
        </row>
        <row r="8">
          <cell r="CF8">
            <v>97</v>
          </cell>
        </row>
        <row r="9">
          <cell r="CF9">
            <v>219</v>
          </cell>
        </row>
        <row r="10">
          <cell r="CF10">
            <v>1</v>
          </cell>
        </row>
        <row r="11">
          <cell r="CF11">
            <v>168</v>
          </cell>
        </row>
        <row r="12">
          <cell r="CF12">
            <v>210</v>
          </cell>
        </row>
        <row r="13">
          <cell r="CF13">
            <v>40</v>
          </cell>
        </row>
        <row r="14">
          <cell r="CF14">
            <v>44</v>
          </cell>
        </row>
        <row r="15">
          <cell r="CF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balatany"/>
      <sheetName val="Amporoforo"/>
      <sheetName val="Ankarana"/>
      <sheetName val="Anosivelo"/>
      <sheetName val="Anosivelo (2)"/>
      <sheetName val="Anosy tsara"/>
      <sheetName val="Antseranambe"/>
      <sheetName val="Efatsy"/>
      <sheetName val="Etrotroka"/>
      <sheetName val="Iabohazo"/>
      <sheetName val="Ihorombe"/>
      <sheetName val="Ivandrika"/>
      <sheetName val="Mahafasa"/>
      <sheetName val="Mahavelo"/>
      <sheetName val="Manambotra"/>
      <sheetName val="Marovandrika"/>
      <sheetName val="Sahamadio"/>
      <sheetName val="Tovona"/>
      <sheetName val="Vohilengo"/>
      <sheetName val="Vohimasy"/>
      <sheetName val="Vohitromby"/>
      <sheetName val="Cumul"/>
    </sheetNames>
    <sheetDataSet>
      <sheetData sheetId="21">
        <row r="10">
          <cell r="R10">
            <v>0.006666666666666667</v>
          </cell>
          <cell r="T10">
            <v>0.005</v>
          </cell>
        </row>
        <row r="16">
          <cell r="R16">
            <v>0.06658047834518423</v>
          </cell>
          <cell r="T16">
            <v>0.16483516483516483</v>
          </cell>
        </row>
        <row r="18">
          <cell r="R18">
            <v>0.05423522242535039</v>
          </cell>
          <cell r="T18">
            <v>0.10847044485070079</v>
          </cell>
        </row>
        <row r="19">
          <cell r="R19">
            <v>0.022496691662990738</v>
          </cell>
          <cell r="T19">
            <v>0.04455227172474636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90" zoomScaleNormal="90" zoomScalePageLayoutView="0" workbookViewId="0" topLeftCell="A12">
      <selection activeCell="A12" sqref="A12:A20"/>
    </sheetView>
  </sheetViews>
  <sheetFormatPr defaultColWidth="11.421875" defaultRowHeight="15"/>
  <cols>
    <col min="1" max="1" width="23.7109375" style="2" customWidth="1"/>
    <col min="2" max="2" width="6.7109375" style="2" customWidth="1"/>
    <col min="3" max="3" width="6.7109375" style="3" customWidth="1"/>
    <col min="4" max="4" width="5.57421875" style="3" customWidth="1"/>
    <col min="5" max="5" width="6.7109375" style="3" customWidth="1"/>
    <col min="6" max="6" width="4.7109375" style="3" customWidth="1"/>
    <col min="7" max="7" width="6.7109375" style="3" customWidth="1"/>
    <col min="8" max="8" width="4.7109375" style="3" customWidth="1"/>
    <col min="9" max="9" width="6.7109375" style="3" customWidth="1"/>
    <col min="10" max="10" width="4.7109375" style="3" customWidth="1"/>
    <col min="11" max="11" width="7.00390625" style="3" customWidth="1"/>
    <col min="12" max="12" width="5.7109375" style="3" customWidth="1"/>
    <col min="13" max="13" width="7.28125" style="3" customWidth="1"/>
    <col min="14" max="17" width="6.7109375" style="3" customWidth="1"/>
    <col min="18" max="18" width="5.7109375" style="3" customWidth="1"/>
    <col min="19" max="19" width="6.57421875" style="3" customWidth="1"/>
    <col min="20" max="21" width="6.140625" style="3" customWidth="1"/>
    <col min="22" max="24" width="4.7109375" style="2" customWidth="1"/>
    <col min="25" max="16384" width="11.421875" style="2" customWidth="1"/>
  </cols>
  <sheetData>
    <row r="1" spans="1:24" ht="20.25">
      <c r="A1" s="39" t="s">
        <v>31</v>
      </c>
      <c r="G1" s="24" t="s">
        <v>87</v>
      </c>
      <c r="V1" s="151" t="s">
        <v>0</v>
      </c>
      <c r="W1" s="151"/>
      <c r="X1" s="151"/>
    </row>
    <row r="2" spans="1:24" ht="20.25">
      <c r="A2" s="39" t="s">
        <v>27</v>
      </c>
      <c r="B2" s="1"/>
      <c r="V2" s="151"/>
      <c r="W2" s="151"/>
      <c r="X2" s="151"/>
    </row>
    <row r="3" spans="2:24" ht="12.75" customHeight="1">
      <c r="B3" s="152" t="s">
        <v>1</v>
      </c>
      <c r="C3" s="150" t="s">
        <v>2</v>
      </c>
      <c r="D3" s="152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5" t="s">
        <v>8</v>
      </c>
      <c r="J3" s="150" t="s">
        <v>9</v>
      </c>
      <c r="K3" s="155" t="s">
        <v>8</v>
      </c>
      <c r="L3" s="150" t="s">
        <v>10</v>
      </c>
      <c r="M3" s="155" t="s">
        <v>11</v>
      </c>
      <c r="N3" s="150" t="s">
        <v>12</v>
      </c>
      <c r="O3" s="155" t="s">
        <v>8</v>
      </c>
      <c r="P3" s="150" t="s">
        <v>13</v>
      </c>
      <c r="Q3" s="155" t="s">
        <v>14</v>
      </c>
      <c r="R3" s="150" t="s">
        <v>15</v>
      </c>
      <c r="S3" s="155" t="s">
        <v>14</v>
      </c>
      <c r="T3" s="150" t="s">
        <v>16</v>
      </c>
      <c r="U3" s="155" t="s">
        <v>8</v>
      </c>
      <c r="V3" s="163" t="s">
        <v>17</v>
      </c>
      <c r="W3" s="163" t="s">
        <v>18</v>
      </c>
      <c r="X3" s="163" t="s">
        <v>19</v>
      </c>
    </row>
    <row r="4" spans="2:24" ht="12.75" customHeight="1">
      <c r="B4" s="153"/>
      <c r="C4" s="150"/>
      <c r="D4" s="153"/>
      <c r="E4" s="150"/>
      <c r="F4" s="150"/>
      <c r="G4" s="150"/>
      <c r="H4" s="150"/>
      <c r="I4" s="155"/>
      <c r="J4" s="150"/>
      <c r="K4" s="155"/>
      <c r="L4" s="150"/>
      <c r="M4" s="155"/>
      <c r="N4" s="150"/>
      <c r="O4" s="155"/>
      <c r="P4" s="150"/>
      <c r="Q4" s="155"/>
      <c r="R4" s="150"/>
      <c r="S4" s="155"/>
      <c r="T4" s="150"/>
      <c r="U4" s="155"/>
      <c r="V4" s="163"/>
      <c r="W4" s="163"/>
      <c r="X4" s="163"/>
    </row>
    <row r="5" spans="2:24" ht="12.75" customHeight="1">
      <c r="B5" s="153"/>
      <c r="C5" s="150"/>
      <c r="D5" s="153"/>
      <c r="E5" s="150"/>
      <c r="F5" s="150"/>
      <c r="G5" s="150"/>
      <c r="H5" s="150"/>
      <c r="I5" s="155"/>
      <c r="J5" s="150"/>
      <c r="K5" s="155"/>
      <c r="L5" s="150"/>
      <c r="M5" s="155"/>
      <c r="N5" s="150"/>
      <c r="O5" s="155"/>
      <c r="P5" s="150"/>
      <c r="Q5" s="155"/>
      <c r="R5" s="150"/>
      <c r="S5" s="155"/>
      <c r="T5" s="150"/>
      <c r="U5" s="155"/>
      <c r="V5" s="163"/>
      <c r="W5" s="163"/>
      <c r="X5" s="163"/>
    </row>
    <row r="6" spans="2:24" ht="12.75" customHeight="1">
      <c r="B6" s="153"/>
      <c r="C6" s="150"/>
      <c r="D6" s="153"/>
      <c r="E6" s="150"/>
      <c r="F6" s="150"/>
      <c r="G6" s="150"/>
      <c r="H6" s="150"/>
      <c r="I6" s="155"/>
      <c r="J6" s="150"/>
      <c r="K6" s="155"/>
      <c r="L6" s="150"/>
      <c r="M6" s="155"/>
      <c r="N6" s="150"/>
      <c r="O6" s="155"/>
      <c r="P6" s="150"/>
      <c r="Q6" s="155"/>
      <c r="R6" s="150"/>
      <c r="S6" s="155"/>
      <c r="T6" s="150"/>
      <c r="U6" s="155"/>
      <c r="V6" s="163"/>
      <c r="W6" s="163"/>
      <c r="X6" s="163"/>
    </row>
    <row r="7" spans="2:24" ht="12.75" customHeight="1">
      <c r="B7" s="153"/>
      <c r="C7" s="150"/>
      <c r="D7" s="153"/>
      <c r="E7" s="150"/>
      <c r="F7" s="150"/>
      <c r="G7" s="150"/>
      <c r="H7" s="150"/>
      <c r="I7" s="155"/>
      <c r="J7" s="150"/>
      <c r="K7" s="155"/>
      <c r="L7" s="150"/>
      <c r="M7" s="155"/>
      <c r="N7" s="150"/>
      <c r="O7" s="155"/>
      <c r="P7" s="150"/>
      <c r="Q7" s="155"/>
      <c r="R7" s="150"/>
      <c r="S7" s="155"/>
      <c r="T7" s="150"/>
      <c r="U7" s="155"/>
      <c r="V7" s="163"/>
      <c r="W7" s="163"/>
      <c r="X7" s="163"/>
    </row>
    <row r="8" spans="1:24" ht="12.75">
      <c r="A8" s="4"/>
      <c r="B8" s="153"/>
      <c r="C8" s="150"/>
      <c r="D8" s="153"/>
      <c r="E8" s="150"/>
      <c r="F8" s="150"/>
      <c r="G8" s="150"/>
      <c r="H8" s="150"/>
      <c r="I8" s="155"/>
      <c r="J8" s="150"/>
      <c r="K8" s="155"/>
      <c r="L8" s="150"/>
      <c r="M8" s="155"/>
      <c r="N8" s="150"/>
      <c r="O8" s="155"/>
      <c r="P8" s="150"/>
      <c r="Q8" s="155"/>
      <c r="R8" s="150"/>
      <c r="S8" s="155"/>
      <c r="T8" s="150"/>
      <c r="U8" s="155"/>
      <c r="V8" s="163"/>
      <c r="W8" s="163"/>
      <c r="X8" s="163"/>
    </row>
    <row r="9" spans="2:24" ht="12.75">
      <c r="B9" s="153"/>
      <c r="C9" s="150"/>
      <c r="D9" s="153"/>
      <c r="E9" s="150"/>
      <c r="F9" s="150"/>
      <c r="G9" s="150"/>
      <c r="H9" s="150"/>
      <c r="I9" s="155"/>
      <c r="J9" s="150"/>
      <c r="K9" s="155"/>
      <c r="L9" s="150"/>
      <c r="M9" s="155"/>
      <c r="N9" s="150"/>
      <c r="O9" s="155"/>
      <c r="P9" s="150"/>
      <c r="Q9" s="155"/>
      <c r="R9" s="150"/>
      <c r="S9" s="155"/>
      <c r="T9" s="150"/>
      <c r="U9" s="155"/>
      <c r="V9" s="163"/>
      <c r="W9" s="163"/>
      <c r="X9" s="163"/>
    </row>
    <row r="10" spans="2:24" ht="12.75">
      <c r="B10" s="153"/>
      <c r="C10" s="150"/>
      <c r="D10" s="153"/>
      <c r="E10" s="150"/>
      <c r="F10" s="150"/>
      <c r="G10" s="150"/>
      <c r="H10" s="150"/>
      <c r="I10" s="155"/>
      <c r="J10" s="150"/>
      <c r="K10" s="155"/>
      <c r="L10" s="150"/>
      <c r="M10" s="155"/>
      <c r="N10" s="150"/>
      <c r="O10" s="155"/>
      <c r="P10" s="150"/>
      <c r="Q10" s="155"/>
      <c r="R10" s="150"/>
      <c r="S10" s="155"/>
      <c r="T10" s="150"/>
      <c r="U10" s="155"/>
      <c r="V10" s="163"/>
      <c r="W10" s="163"/>
      <c r="X10" s="163"/>
    </row>
    <row r="11" spans="2:24" ht="12.75">
      <c r="B11" s="154"/>
      <c r="C11" s="150"/>
      <c r="D11" s="154"/>
      <c r="E11" s="150"/>
      <c r="F11" s="150"/>
      <c r="G11" s="150"/>
      <c r="H11" s="150"/>
      <c r="I11" s="155"/>
      <c r="J11" s="150"/>
      <c r="K11" s="155"/>
      <c r="L11" s="150"/>
      <c r="M11" s="155"/>
      <c r="N11" s="150"/>
      <c r="O11" s="155"/>
      <c r="P11" s="150"/>
      <c r="Q11" s="155"/>
      <c r="R11" s="150"/>
      <c r="S11" s="155"/>
      <c r="T11" s="150"/>
      <c r="U11" s="155"/>
      <c r="V11" s="163"/>
      <c r="W11" s="163"/>
      <c r="X11" s="163"/>
    </row>
    <row r="12" spans="1:24" s="4" customFormat="1" ht="39.75" customHeight="1">
      <c r="A12" s="40" t="s">
        <v>76</v>
      </c>
      <c r="B12" s="6">
        <f>'[1]anambotaka'!$CF$5</f>
        <v>84</v>
      </c>
      <c r="C12" s="6">
        <f>'[1]anambotaka'!$CF$7</f>
        <v>458</v>
      </c>
      <c r="D12" s="6">
        <f>'[1]anambotaka'!$CF$6</f>
        <v>104</v>
      </c>
      <c r="E12" s="6">
        <f>'[1]anambotaka'!$CF$9</f>
        <v>142</v>
      </c>
      <c r="F12" s="6">
        <f>'[1]anambotaka'!$CF$8</f>
        <v>110</v>
      </c>
      <c r="G12" s="6">
        <f>'[1]anambotaka'!$CF$10</f>
        <v>1</v>
      </c>
      <c r="H12" s="6">
        <v>0</v>
      </c>
      <c r="I12" s="7">
        <f aca="true" t="shared" si="0" ref="I12:I21">H12/G12</f>
        <v>0</v>
      </c>
      <c r="J12" s="6">
        <v>1</v>
      </c>
      <c r="K12" s="8">
        <f aca="true" t="shared" si="1" ref="K12:K21">J12/G12</f>
        <v>1</v>
      </c>
      <c r="L12" s="6">
        <f>'[1]anambotaka'!$CF$11</f>
        <v>104</v>
      </c>
      <c r="M12" s="8">
        <f aca="true" t="shared" si="2" ref="M12:M21">L12/D12</f>
        <v>1</v>
      </c>
      <c r="N12" s="6">
        <f>'[1]anambotaka'!$CF$12</f>
        <v>142</v>
      </c>
      <c r="O12" s="8">
        <f aca="true" t="shared" si="3" ref="O12:O21">N12/E12</f>
        <v>1</v>
      </c>
      <c r="P12" s="6">
        <f>'[1]anambotaka'!$CF$13</f>
        <v>0</v>
      </c>
      <c r="Q12" s="7">
        <f aca="true" t="shared" si="4" ref="Q12:Q21">P12/E12</f>
        <v>0</v>
      </c>
      <c r="R12" s="6">
        <f>'[1]anambotaka'!$CF$14</f>
        <v>0</v>
      </c>
      <c r="S12" s="7">
        <f aca="true" t="shared" si="5" ref="S12:S21">R12/E12</f>
        <v>0</v>
      </c>
      <c r="T12" s="6">
        <f>'[1]anambotaka'!$CF$15</f>
        <v>0</v>
      </c>
      <c r="U12" s="8">
        <f aca="true" t="shared" si="6" ref="U12:U21">T12/D12</f>
        <v>0</v>
      </c>
      <c r="V12" s="6"/>
      <c r="W12" s="6"/>
      <c r="X12" s="6"/>
    </row>
    <row r="13" spans="1:24" s="4" customFormat="1" ht="39.75" customHeight="1">
      <c r="A13" s="40" t="s">
        <v>27</v>
      </c>
      <c r="B13" s="6">
        <f>'[1]ankarana'!$CF$4</f>
        <v>114</v>
      </c>
      <c r="C13" s="6">
        <f>'[1]ankarana'!$CF$6</f>
        <v>518</v>
      </c>
      <c r="D13" s="6">
        <f>'[1]ankarana'!$CF$5</f>
        <v>115</v>
      </c>
      <c r="E13" s="6">
        <f>'[1]ankarana'!$CF$8</f>
        <v>146</v>
      </c>
      <c r="F13" s="6">
        <f>'[1]ankarana'!$CF$7</f>
        <v>70</v>
      </c>
      <c r="G13" s="6">
        <f>'[1]ankarana'!$CF$9</f>
        <v>4</v>
      </c>
      <c r="H13" s="6">
        <v>2</v>
      </c>
      <c r="I13" s="7">
        <f t="shared" si="0"/>
        <v>0.5</v>
      </c>
      <c r="J13" s="6">
        <v>2</v>
      </c>
      <c r="K13" s="7">
        <f t="shared" si="1"/>
        <v>0.5</v>
      </c>
      <c r="L13" s="6">
        <f>'[1]ankarana'!$CF$10</f>
        <v>115</v>
      </c>
      <c r="M13" s="8">
        <f t="shared" si="2"/>
        <v>1</v>
      </c>
      <c r="N13" s="6">
        <f>'[1]ankarana'!$CF$11</f>
        <v>146</v>
      </c>
      <c r="O13" s="8">
        <f t="shared" si="3"/>
        <v>1</v>
      </c>
      <c r="P13" s="6">
        <f>'[1]ankarana'!$CF$12</f>
        <v>0</v>
      </c>
      <c r="Q13" s="7">
        <f t="shared" si="4"/>
        <v>0</v>
      </c>
      <c r="R13" s="6">
        <f>'[1]ankarana'!$CF$13</f>
        <v>0</v>
      </c>
      <c r="S13" s="7">
        <f t="shared" si="5"/>
        <v>0</v>
      </c>
      <c r="T13" s="6">
        <f>'[1]ankarana'!$CF$14</f>
        <v>68</v>
      </c>
      <c r="U13" s="8">
        <f t="shared" si="6"/>
        <v>0.591304347826087</v>
      </c>
      <c r="V13" s="6"/>
      <c r="W13" s="6"/>
      <c r="X13" s="6"/>
    </row>
    <row r="14" spans="1:24" s="4" customFormat="1" ht="39.75" customHeight="1">
      <c r="A14" s="40" t="s">
        <v>77</v>
      </c>
      <c r="B14" s="6">
        <f>'[1]beteny'!$CF$5</f>
        <v>121</v>
      </c>
      <c r="C14" s="6">
        <f>'[1]beteny'!$CF$7</f>
        <v>573</v>
      </c>
      <c r="D14" s="6">
        <f>'[1]beteny'!$CF$6</f>
        <v>99</v>
      </c>
      <c r="E14" s="6">
        <f>'[1]beteny'!$CF$9</f>
        <v>124</v>
      </c>
      <c r="F14" s="6">
        <f>'[1]beteny'!$CF$8</f>
        <v>45</v>
      </c>
      <c r="G14" s="6">
        <f>'[1]beteny'!$CF$10</f>
        <v>9</v>
      </c>
      <c r="H14" s="26">
        <v>7</v>
      </c>
      <c r="I14" s="7">
        <f t="shared" si="0"/>
        <v>0.7777777777777778</v>
      </c>
      <c r="J14" s="26">
        <v>0</v>
      </c>
      <c r="K14" s="7">
        <f t="shared" si="1"/>
        <v>0</v>
      </c>
      <c r="L14" s="6">
        <f>'[1]beteny'!$CF$11</f>
        <v>94</v>
      </c>
      <c r="M14" s="7">
        <f t="shared" si="2"/>
        <v>0.9494949494949495</v>
      </c>
      <c r="N14" s="6">
        <f>'[1]beteny'!$CF$12</f>
        <v>119</v>
      </c>
      <c r="O14" s="7">
        <f t="shared" si="3"/>
        <v>0.9596774193548387</v>
      </c>
      <c r="P14" s="6">
        <f>'[1]beteny'!$CF$13</f>
        <v>3</v>
      </c>
      <c r="Q14" s="7">
        <f t="shared" si="4"/>
        <v>0.024193548387096774</v>
      </c>
      <c r="R14" s="6">
        <f>'[1]beteny'!$CF$14</f>
        <v>10</v>
      </c>
      <c r="S14" s="7">
        <f t="shared" si="5"/>
        <v>0.08064516129032258</v>
      </c>
      <c r="T14" s="6">
        <f>'[1]beteny'!$CF$15</f>
        <v>0</v>
      </c>
      <c r="U14" s="8">
        <f t="shared" si="6"/>
        <v>0</v>
      </c>
      <c r="V14" s="26">
        <v>2</v>
      </c>
      <c r="W14" s="26"/>
      <c r="X14" s="26"/>
    </row>
    <row r="15" spans="1:24" s="4" customFormat="1" ht="39.75" customHeight="1">
      <c r="A15" s="40" t="s">
        <v>78</v>
      </c>
      <c r="B15" s="6">
        <f>'[1]eroka 1'!$CF$5</f>
        <v>162</v>
      </c>
      <c r="C15" s="6">
        <f>'[1]eroka 1'!$CF$7</f>
        <v>785</v>
      </c>
      <c r="D15" s="6">
        <f>'[1]eroka 1'!$CF$6</f>
        <v>119</v>
      </c>
      <c r="E15" s="6">
        <f>'[1]eroka 1'!$CF$9</f>
        <v>197</v>
      </c>
      <c r="F15" s="6">
        <f>'[1]eroka 1'!$CF$8</f>
        <v>59</v>
      </c>
      <c r="G15" s="6">
        <f>'[1]eroka 1'!$CF$10</f>
        <v>1</v>
      </c>
      <c r="H15" s="6">
        <v>1</v>
      </c>
      <c r="I15" s="8">
        <f t="shared" si="0"/>
        <v>1</v>
      </c>
      <c r="J15" s="6">
        <v>0</v>
      </c>
      <c r="K15" s="7">
        <f t="shared" si="1"/>
        <v>0</v>
      </c>
      <c r="L15" s="6">
        <f>'[1]eroka 1'!$CF$11</f>
        <v>117</v>
      </c>
      <c r="M15" s="7">
        <f t="shared" si="2"/>
        <v>0.9831932773109243</v>
      </c>
      <c r="N15" s="6">
        <f>'[1]eroka 1'!$CF$12</f>
        <v>196</v>
      </c>
      <c r="O15" s="8">
        <f t="shared" si="3"/>
        <v>0.9949238578680203</v>
      </c>
      <c r="P15" s="6">
        <f>'[1]eroka 1'!$CF$13</f>
        <v>0</v>
      </c>
      <c r="Q15" s="7">
        <f t="shared" si="4"/>
        <v>0</v>
      </c>
      <c r="R15" s="6">
        <f>'[1]eroka 1'!$CF$14</f>
        <v>0</v>
      </c>
      <c r="S15" s="7">
        <f t="shared" si="5"/>
        <v>0</v>
      </c>
      <c r="T15" s="6">
        <f>'[1]eroka 1'!$CF$15</f>
        <v>0</v>
      </c>
      <c r="U15" s="8">
        <f t="shared" si="6"/>
        <v>0</v>
      </c>
      <c r="V15" s="6"/>
      <c r="W15" s="6"/>
      <c r="X15" s="6"/>
    </row>
    <row r="16" spans="1:24" s="4" customFormat="1" ht="39.75" customHeight="1">
      <c r="A16" s="40" t="s">
        <v>79</v>
      </c>
      <c r="B16" s="6">
        <f>'[1]eroka 2'!$CF$5</f>
        <v>150</v>
      </c>
      <c r="C16" s="6">
        <f>'[1]eroka 2'!$CF$7</f>
        <v>811</v>
      </c>
      <c r="D16" s="6">
        <f>'[1]eroka 2'!$CF$6</f>
        <v>161</v>
      </c>
      <c r="E16" s="6">
        <f>'[1]eroka 2'!$CF$9</f>
        <v>227</v>
      </c>
      <c r="F16" s="6">
        <f>'[1]eroka 2'!$CF$8</f>
        <v>20</v>
      </c>
      <c r="G16" s="6">
        <f>'[1]eroka 2'!$CF$10</f>
        <v>0</v>
      </c>
      <c r="H16" s="6">
        <v>0</v>
      </c>
      <c r="I16" s="7" t="e">
        <f t="shared" si="0"/>
        <v>#DIV/0!</v>
      </c>
      <c r="J16" s="6">
        <v>0</v>
      </c>
      <c r="K16" s="7" t="e">
        <f t="shared" si="1"/>
        <v>#DIV/0!</v>
      </c>
      <c r="L16" s="6">
        <f>'[1]eroka 2'!$CF$11</f>
        <v>161</v>
      </c>
      <c r="M16" s="8">
        <f t="shared" si="2"/>
        <v>1</v>
      </c>
      <c r="N16" s="6">
        <f>'[1]eroka 2'!$CF$12</f>
        <v>227</v>
      </c>
      <c r="O16" s="8">
        <f t="shared" si="3"/>
        <v>1</v>
      </c>
      <c r="P16" s="6">
        <f>'[1]eroka 2'!$CF$13</f>
        <v>0</v>
      </c>
      <c r="Q16" s="7">
        <f t="shared" si="4"/>
        <v>0</v>
      </c>
      <c r="R16" s="6">
        <f>'[1]eroka 2'!$CF$14</f>
        <v>0</v>
      </c>
      <c r="S16" s="7">
        <f t="shared" si="5"/>
        <v>0</v>
      </c>
      <c r="T16" s="6">
        <f>'[1]eroka 2'!$CF$15</f>
        <v>8</v>
      </c>
      <c r="U16" s="8">
        <f t="shared" si="6"/>
        <v>0.049689440993788817</v>
      </c>
      <c r="V16" s="6"/>
      <c r="W16" s="6"/>
      <c r="X16" s="6"/>
    </row>
    <row r="17" spans="1:24" s="4" customFormat="1" ht="39.75" customHeight="1">
      <c r="A17" s="40" t="s">
        <v>80</v>
      </c>
      <c r="B17" s="6">
        <f>'[1]manara'!$CF$5</f>
        <v>101</v>
      </c>
      <c r="C17" s="6">
        <f>'[1]manara'!$CF$7</f>
        <v>494</v>
      </c>
      <c r="D17" s="6">
        <f>'[1]manara'!$CF$6</f>
        <v>74</v>
      </c>
      <c r="E17" s="6">
        <f>'[1]manara'!$CF$9</f>
        <v>103</v>
      </c>
      <c r="F17" s="6">
        <f>'[1]manara'!$CF$8</f>
        <v>75</v>
      </c>
      <c r="G17" s="6">
        <f>'[1]manara'!$CF$10</f>
        <v>1</v>
      </c>
      <c r="H17" s="6">
        <v>1</v>
      </c>
      <c r="I17" s="8">
        <f t="shared" si="0"/>
        <v>1</v>
      </c>
      <c r="J17" s="6">
        <v>0</v>
      </c>
      <c r="K17" s="7">
        <f t="shared" si="1"/>
        <v>0</v>
      </c>
      <c r="L17" s="6">
        <f>'[1]manara'!$CF$11</f>
        <v>73</v>
      </c>
      <c r="M17" s="8">
        <f t="shared" si="2"/>
        <v>0.9864864864864865</v>
      </c>
      <c r="N17" s="6">
        <f>'[1]manara'!$CF$12</f>
        <v>102</v>
      </c>
      <c r="O17" s="7">
        <f t="shared" si="3"/>
        <v>0.9902912621359223</v>
      </c>
      <c r="P17" s="6">
        <f>'[1]manara'!$CF$13</f>
        <v>0</v>
      </c>
      <c r="Q17" s="7">
        <f t="shared" si="4"/>
        <v>0</v>
      </c>
      <c r="R17" s="6">
        <f>'[1]manara'!$CF$14</f>
        <v>0</v>
      </c>
      <c r="S17" s="7">
        <f t="shared" si="5"/>
        <v>0</v>
      </c>
      <c r="T17" s="6">
        <f>'[1]manara'!$CF$15</f>
        <v>0</v>
      </c>
      <c r="U17" s="8">
        <f t="shared" si="6"/>
        <v>0</v>
      </c>
      <c r="V17" s="6"/>
      <c r="W17" s="6"/>
      <c r="X17" s="6"/>
    </row>
    <row r="18" spans="1:24" s="4" customFormat="1" ht="39.75" customHeight="1">
      <c r="A18" s="40" t="s">
        <v>81</v>
      </c>
      <c r="B18" s="6">
        <f>'[1]manombo'!$CF$5</f>
        <v>181</v>
      </c>
      <c r="C18" s="6">
        <f>'[1]manombo'!$CF$7</f>
        <v>1034</v>
      </c>
      <c r="D18" s="6">
        <f>'[1]manombo'!$CF$6</f>
        <v>146</v>
      </c>
      <c r="E18" s="6">
        <f>'[1]manombo'!$CF$9</f>
        <v>208</v>
      </c>
      <c r="F18" s="6">
        <f>'[1]manombo'!$CF$8</f>
        <v>84</v>
      </c>
      <c r="G18" s="6">
        <f>'[1]manombo'!$CF$10</f>
        <v>5</v>
      </c>
      <c r="H18" s="6">
        <v>2</v>
      </c>
      <c r="I18" s="7">
        <f t="shared" si="0"/>
        <v>0.4</v>
      </c>
      <c r="J18" s="6">
        <v>0</v>
      </c>
      <c r="K18" s="7">
        <f t="shared" si="1"/>
        <v>0</v>
      </c>
      <c r="L18" s="6">
        <f>'[1]manombo'!$CF$11</f>
        <v>146</v>
      </c>
      <c r="M18" s="8">
        <f t="shared" si="2"/>
        <v>1</v>
      </c>
      <c r="N18" s="6">
        <f>'[1]manombo'!$CF$12</f>
        <v>208</v>
      </c>
      <c r="O18" s="8">
        <f t="shared" si="3"/>
        <v>1</v>
      </c>
      <c r="P18" s="6">
        <f>'[1]manombo'!$CF$13</f>
        <v>0</v>
      </c>
      <c r="Q18" s="7">
        <f t="shared" si="4"/>
        <v>0</v>
      </c>
      <c r="R18" s="6">
        <f>'[1]manombo'!$CF$14</f>
        <v>0</v>
      </c>
      <c r="S18" s="7">
        <f t="shared" si="5"/>
        <v>0</v>
      </c>
      <c r="T18" s="6">
        <f>'[1]manombo'!$CF$15</f>
        <v>38</v>
      </c>
      <c r="U18" s="8">
        <f t="shared" si="6"/>
        <v>0.2602739726027397</v>
      </c>
      <c r="V18" s="6">
        <v>3</v>
      </c>
      <c r="W18" s="6"/>
      <c r="X18" s="6"/>
    </row>
    <row r="19" spans="1:24" s="9" customFormat="1" ht="39.75" customHeight="1">
      <c r="A19" s="40" t="s">
        <v>82</v>
      </c>
      <c r="B19" s="6">
        <f>'[1]tokoandra'!$CF$4</f>
        <v>136</v>
      </c>
      <c r="C19" s="6">
        <f>'[1]tokoandra'!$CF$6</f>
        <v>653</v>
      </c>
      <c r="D19" s="6">
        <f>'[1]tokoandra'!$CF$5</f>
        <v>131</v>
      </c>
      <c r="E19" s="6">
        <f>'[1]tokoandra'!$CF$8</f>
        <v>230</v>
      </c>
      <c r="F19" s="6">
        <f>'[1]tokoandra'!$CF$7</f>
        <v>114</v>
      </c>
      <c r="G19" s="6">
        <f>'[1]tokoandra'!$CF$9</f>
        <v>6</v>
      </c>
      <c r="H19" s="6">
        <v>5</v>
      </c>
      <c r="I19" s="7">
        <f t="shared" si="0"/>
        <v>0.8333333333333334</v>
      </c>
      <c r="J19" s="6">
        <v>1</v>
      </c>
      <c r="K19" s="7">
        <f t="shared" si="1"/>
        <v>0.16666666666666666</v>
      </c>
      <c r="L19" s="6">
        <f>'[1]tokoandra'!$CF$10</f>
        <v>131</v>
      </c>
      <c r="M19" s="8">
        <f t="shared" si="2"/>
        <v>1</v>
      </c>
      <c r="N19" s="6">
        <f>'[1]tokoandra'!$CF$11</f>
        <v>230</v>
      </c>
      <c r="O19" s="8">
        <f t="shared" si="3"/>
        <v>1</v>
      </c>
      <c r="P19" s="6">
        <f>'[1]tokoandra'!$CF$12</f>
        <v>1</v>
      </c>
      <c r="Q19" s="7">
        <f t="shared" si="4"/>
        <v>0.004347826086956522</v>
      </c>
      <c r="R19" s="6">
        <f>'[1]tokoandra'!$CF$13</f>
        <v>5</v>
      </c>
      <c r="S19" s="7">
        <f t="shared" si="5"/>
        <v>0.021739130434782608</v>
      </c>
      <c r="T19" s="6">
        <f>'[1]tokoandra'!$CF$14</f>
        <v>4</v>
      </c>
      <c r="U19" s="8">
        <f t="shared" si="6"/>
        <v>0.030534351145038167</v>
      </c>
      <c r="V19" s="6"/>
      <c r="W19" s="6"/>
      <c r="X19" s="6"/>
    </row>
    <row r="20" spans="1:24" ht="39.75" customHeight="1">
      <c r="A20" s="40" t="s">
        <v>83</v>
      </c>
      <c r="B20" s="6">
        <f>'[1]vohimary'!$CF$4</f>
        <v>194</v>
      </c>
      <c r="C20" s="6">
        <f>'[1]vohimary'!$CF$6</f>
        <v>945</v>
      </c>
      <c r="D20" s="6">
        <f>'[1]vohimary'!$CF$5</f>
        <v>158</v>
      </c>
      <c r="E20" s="6">
        <f>'[1]vohimary'!$CF$8</f>
        <v>221</v>
      </c>
      <c r="F20" s="6">
        <f>'[1]vohimary'!$CF$7</f>
        <v>33</v>
      </c>
      <c r="G20" s="6">
        <f>'[1]vohimary'!$CF$9</f>
        <v>1</v>
      </c>
      <c r="H20" s="6">
        <v>0</v>
      </c>
      <c r="I20" s="7">
        <f t="shared" si="0"/>
        <v>0</v>
      </c>
      <c r="J20" s="6">
        <v>1</v>
      </c>
      <c r="K20" s="8">
        <f t="shared" si="1"/>
        <v>1</v>
      </c>
      <c r="L20" s="6">
        <f>'[1]vohimary'!$CF$10</f>
        <v>158</v>
      </c>
      <c r="M20" s="8">
        <f t="shared" si="2"/>
        <v>1</v>
      </c>
      <c r="N20" s="6">
        <f>'[1]vohimary'!$CF$11</f>
        <v>221</v>
      </c>
      <c r="O20" s="8">
        <f t="shared" si="3"/>
        <v>1</v>
      </c>
      <c r="P20" s="6">
        <f>'[1]vohimary'!$CF$12</f>
        <v>0</v>
      </c>
      <c r="Q20" s="7">
        <f t="shared" si="4"/>
        <v>0</v>
      </c>
      <c r="R20" s="6">
        <f>'[1]vohimary'!$CF$13</f>
        <v>0</v>
      </c>
      <c r="S20" s="7">
        <f t="shared" si="5"/>
        <v>0</v>
      </c>
      <c r="T20" s="6">
        <f>'[1]vohimary'!$CF$14</f>
        <v>5</v>
      </c>
      <c r="U20" s="8">
        <f t="shared" si="6"/>
        <v>0.03164556962025317</v>
      </c>
      <c r="V20" s="6"/>
      <c r="W20" s="6"/>
      <c r="X20" s="6"/>
    </row>
    <row r="21" spans="1:24" s="46" customFormat="1" ht="39.75" customHeight="1">
      <c r="A21" s="41" t="s">
        <v>20</v>
      </c>
      <c r="B21" s="42">
        <f aca="true" t="shared" si="7" ref="B21:H21">SUM(B12:B20)</f>
        <v>1243</v>
      </c>
      <c r="C21" s="42">
        <f t="shared" si="7"/>
        <v>6271</v>
      </c>
      <c r="D21" s="42">
        <f t="shared" si="7"/>
        <v>1107</v>
      </c>
      <c r="E21" s="42">
        <f t="shared" si="7"/>
        <v>1598</v>
      </c>
      <c r="F21" s="42">
        <f t="shared" si="7"/>
        <v>610</v>
      </c>
      <c r="G21" s="42">
        <f t="shared" si="7"/>
        <v>28</v>
      </c>
      <c r="H21" s="43">
        <f t="shared" si="7"/>
        <v>18</v>
      </c>
      <c r="I21" s="44">
        <f t="shared" si="0"/>
        <v>0.6428571428571429</v>
      </c>
      <c r="J21" s="43">
        <f>SUM(J12:J20)</f>
        <v>5</v>
      </c>
      <c r="K21" s="44">
        <f t="shared" si="1"/>
        <v>0.17857142857142858</v>
      </c>
      <c r="L21" s="42">
        <f>SUM(L12:L20)</f>
        <v>1099</v>
      </c>
      <c r="M21" s="44">
        <f t="shared" si="2"/>
        <v>0.992773261065944</v>
      </c>
      <c r="N21" s="42">
        <f>SUM(N12:N20)</f>
        <v>1591</v>
      </c>
      <c r="O21" s="44">
        <f t="shared" si="3"/>
        <v>0.9956195244055068</v>
      </c>
      <c r="P21" s="42">
        <f>SUM(P12:P20)</f>
        <v>4</v>
      </c>
      <c r="Q21" s="44">
        <f t="shared" si="4"/>
        <v>0.0025031289111389237</v>
      </c>
      <c r="R21" s="42">
        <f>SUM(R12:R20)</f>
        <v>15</v>
      </c>
      <c r="S21" s="44">
        <f t="shared" si="5"/>
        <v>0.009386733416770964</v>
      </c>
      <c r="T21" s="42">
        <f>SUM(T3:T20)</f>
        <v>123</v>
      </c>
      <c r="U21" s="45">
        <f t="shared" si="6"/>
        <v>0.1111111111111111</v>
      </c>
      <c r="V21" s="42">
        <f>SUM(V12:V20)</f>
        <v>5</v>
      </c>
      <c r="W21" s="42">
        <f>SUM(W12:W20)</f>
        <v>0</v>
      </c>
      <c r="X21" s="42">
        <f>SUM(X12:X20)</f>
        <v>0</v>
      </c>
    </row>
    <row r="22" ht="21.75" customHeight="1"/>
    <row r="23" spans="2:21" ht="27.75" customHeight="1">
      <c r="B23" s="88" t="s">
        <v>21</v>
      </c>
      <c r="C23" s="69">
        <f>G32*1000</f>
        <v>83.95730395003682</v>
      </c>
      <c r="D23" s="11" t="s">
        <v>22</v>
      </c>
      <c r="E23" s="36"/>
      <c r="N23" s="2"/>
      <c r="O23" s="164" t="s">
        <v>43</v>
      </c>
      <c r="P23" s="164"/>
      <c r="Q23" s="164"/>
      <c r="R23" s="164"/>
      <c r="S23" s="164"/>
      <c r="T23" s="28">
        <f>E21/D21</f>
        <v>1.4435411020776874</v>
      </c>
      <c r="U23" s="2"/>
    </row>
    <row r="24" spans="2:21" ht="27.75" customHeight="1">
      <c r="B24" s="89" t="s">
        <v>23</v>
      </c>
      <c r="C24" s="75">
        <f>G39*1000</f>
        <v>54.80637355499602</v>
      </c>
      <c r="D24" s="14" t="s">
        <v>22</v>
      </c>
      <c r="E24" s="37"/>
      <c r="N24" s="2"/>
      <c r="O24" s="164" t="s">
        <v>44</v>
      </c>
      <c r="P24" s="164"/>
      <c r="Q24" s="164"/>
      <c r="R24" s="164"/>
      <c r="S24" s="164"/>
      <c r="T24" s="29">
        <f>C21/B21</f>
        <v>5.0450522928399035</v>
      </c>
      <c r="U24" s="2"/>
    </row>
    <row r="25" spans="2:21" ht="27.75" customHeight="1">
      <c r="B25" s="90" t="s">
        <v>24</v>
      </c>
      <c r="C25" s="76">
        <f>G46*1000</f>
        <v>15.52725818238121</v>
      </c>
      <c r="D25" s="17" t="s">
        <v>22</v>
      </c>
      <c r="E25" s="38"/>
      <c r="N25" s="2"/>
      <c r="O25" s="164" t="s">
        <v>45</v>
      </c>
      <c r="P25" s="164"/>
      <c r="Q25" s="164"/>
      <c r="R25" s="164"/>
      <c r="S25" s="164"/>
      <c r="T25" s="33">
        <f>D21/C21</f>
        <v>0.17652686971774836</v>
      </c>
      <c r="U25" s="2"/>
    </row>
    <row r="26" spans="2:20" ht="27.75" customHeight="1">
      <c r="B26" s="165" t="s">
        <v>51</v>
      </c>
      <c r="C26" s="147"/>
      <c r="D26" s="147"/>
      <c r="E26" s="147"/>
      <c r="F26" s="147"/>
      <c r="G26" s="147"/>
      <c r="H26" s="147"/>
      <c r="I26" s="35">
        <f>I21+K21</f>
        <v>0.8214285714285715</v>
      </c>
      <c r="O26" s="164" t="s">
        <v>46</v>
      </c>
      <c r="P26" s="164"/>
      <c r="Q26" s="164"/>
      <c r="R26" s="164"/>
      <c r="S26" s="164"/>
      <c r="T26" s="33">
        <f>E21/C21</f>
        <v>0.25482379205868283</v>
      </c>
    </row>
    <row r="27" spans="2:20" ht="27.75" customHeight="1">
      <c r="B27" s="148" t="s">
        <v>48</v>
      </c>
      <c r="C27" s="149"/>
      <c r="D27" s="149"/>
      <c r="E27" s="149"/>
      <c r="F27" s="149"/>
      <c r="G27" s="149"/>
      <c r="H27" s="18"/>
      <c r="I27" s="19"/>
      <c r="O27" s="156" t="s">
        <v>47</v>
      </c>
      <c r="P27" s="157"/>
      <c r="Q27" s="157"/>
      <c r="R27" s="157"/>
      <c r="S27" s="158"/>
      <c r="T27" s="31">
        <f>F21/D21</f>
        <v>0.5510388437217706</v>
      </c>
    </row>
    <row r="28" spans="1:20" ht="21.75" customHeight="1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0"/>
      <c r="P28" s="30"/>
      <c r="Q28" s="30"/>
      <c r="R28" s="30"/>
      <c r="S28" s="30"/>
      <c r="T28" s="32"/>
    </row>
    <row r="29" spans="13:20" ht="34.5" customHeight="1">
      <c r="M29" s="23"/>
      <c r="O29" s="2"/>
      <c r="P29" s="2"/>
      <c r="Q29" s="2"/>
      <c r="R29" s="2"/>
      <c r="S29" s="2"/>
      <c r="T29" s="2"/>
    </row>
    <row r="30" spans="1:256" s="3" customFormat="1" ht="12.75">
      <c r="A30" s="2"/>
      <c r="B30" s="159" t="s">
        <v>50</v>
      </c>
      <c r="C30" s="160"/>
      <c r="D30" s="54" t="s">
        <v>25</v>
      </c>
      <c r="E30" s="54" t="s">
        <v>8</v>
      </c>
      <c r="F30" s="54"/>
      <c r="G30" s="55" t="s">
        <v>26</v>
      </c>
      <c r="O30" s="2"/>
      <c r="P30" s="2"/>
      <c r="Q30" s="2"/>
      <c r="R30" s="2"/>
      <c r="S30" s="2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.75">
      <c r="A31" s="2"/>
      <c r="B31" s="12"/>
      <c r="C31" s="15"/>
      <c r="D31" s="56"/>
      <c r="E31" s="56"/>
      <c r="F31" s="56"/>
      <c r="G31" s="57"/>
      <c r="N31" s="47" t="s">
        <v>57</v>
      </c>
      <c r="O31" s="47"/>
      <c r="P31" s="47">
        <f>H21+J21+V21+W21+X21</f>
        <v>28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.75">
      <c r="A32" s="2"/>
      <c r="B32" s="161">
        <f>G21</f>
        <v>28</v>
      </c>
      <c r="C32" s="162"/>
      <c r="D32" s="58">
        <f>E21</f>
        <v>1598</v>
      </c>
      <c r="E32" s="59">
        <f>B32/(D32+B32/2)</f>
        <v>0.017369727047146403</v>
      </c>
      <c r="F32" s="58"/>
      <c r="G32" s="60">
        <f>G35/D32</f>
        <v>0.08395730395003681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.75">
      <c r="A33" s="2"/>
      <c r="B33" s="61"/>
      <c r="C33" s="62"/>
      <c r="D33" s="58"/>
      <c r="E33" s="59"/>
      <c r="F33" s="58"/>
      <c r="G33" s="60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.75">
      <c r="A34" s="2"/>
      <c r="B34" s="12">
        <f>B32</f>
        <v>28</v>
      </c>
      <c r="C34" s="56">
        <f>D32-B34</f>
        <v>1570</v>
      </c>
      <c r="D34" s="56">
        <f>C34-B34</f>
        <v>1542</v>
      </c>
      <c r="E34" s="56">
        <f>D34-B34</f>
        <v>1514</v>
      </c>
      <c r="F34" s="56">
        <f>E34-B34</f>
        <v>1486</v>
      </c>
      <c r="G34" s="6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.75">
      <c r="A35" s="2"/>
      <c r="B35" s="16">
        <f>B32</f>
        <v>28</v>
      </c>
      <c r="C35" s="64">
        <f>C34*E32</f>
        <v>27.270471464019852</v>
      </c>
      <c r="D35" s="64">
        <f>D34*E32</f>
        <v>26.78411910669975</v>
      </c>
      <c r="E35" s="64">
        <f>E34*E32</f>
        <v>26.297766749379655</v>
      </c>
      <c r="F35" s="64">
        <f>F34*E32</f>
        <v>25.811414392059554</v>
      </c>
      <c r="G35" s="65">
        <f>SUM(B35:F35)</f>
        <v>134.16377171215882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7" spans="2:7" ht="12.75">
      <c r="B37" s="159" t="s">
        <v>84</v>
      </c>
      <c r="C37" s="160"/>
      <c r="D37" s="54" t="s">
        <v>25</v>
      </c>
      <c r="E37" s="54" t="s">
        <v>8</v>
      </c>
      <c r="F37" s="54"/>
      <c r="G37" s="55" t="s">
        <v>26</v>
      </c>
    </row>
    <row r="38" spans="2:7" ht="12.75">
      <c r="B38" s="12"/>
      <c r="C38" s="15"/>
      <c r="D38" s="56"/>
      <c r="E38" s="56"/>
      <c r="F38" s="56"/>
      <c r="G38" s="57"/>
    </row>
    <row r="39" spans="2:7" ht="12.75">
      <c r="B39" s="161">
        <f>H21</f>
        <v>18</v>
      </c>
      <c r="C39" s="162"/>
      <c r="D39" s="68">
        <f>E21</f>
        <v>1598</v>
      </c>
      <c r="E39" s="59">
        <f>B39/(D39+B39/2)</f>
        <v>0.01120099564405725</v>
      </c>
      <c r="F39" s="58"/>
      <c r="G39" s="60">
        <f>G42/D39</f>
        <v>0.05480637355499602</v>
      </c>
    </row>
    <row r="40" spans="2:7" ht="12.75">
      <c r="B40" s="61"/>
      <c r="C40" s="62"/>
      <c r="D40" s="58"/>
      <c r="E40" s="59"/>
      <c r="F40" s="58"/>
      <c r="G40" s="60"/>
    </row>
    <row r="41" spans="2:7" ht="12.75">
      <c r="B41" s="12">
        <f>B39</f>
        <v>18</v>
      </c>
      <c r="C41" s="56">
        <f>D39-B41</f>
        <v>1580</v>
      </c>
      <c r="D41" s="56">
        <f>C41-B41</f>
        <v>1562</v>
      </c>
      <c r="E41" s="56">
        <f>D41-B41</f>
        <v>1544</v>
      </c>
      <c r="F41" s="56">
        <f>E41-B41</f>
        <v>1526</v>
      </c>
      <c r="G41" s="63"/>
    </row>
    <row r="42" spans="2:7" ht="12.75">
      <c r="B42" s="16">
        <f>B39</f>
        <v>18</v>
      </c>
      <c r="C42" s="64">
        <f>C41*E39</f>
        <v>17.697573117610457</v>
      </c>
      <c r="D42" s="64">
        <f>D41*E39</f>
        <v>17.495955196017427</v>
      </c>
      <c r="E42" s="64">
        <f>E41*E39</f>
        <v>17.294337274424393</v>
      </c>
      <c r="F42" s="64">
        <f>F41*E39</f>
        <v>17.092719352831363</v>
      </c>
      <c r="G42" s="65">
        <f>SUM(B42:F42)</f>
        <v>87.58058494088364</v>
      </c>
    </row>
    <row r="44" spans="2:7" ht="12.75">
      <c r="B44" s="159" t="s">
        <v>85</v>
      </c>
      <c r="C44" s="160"/>
      <c r="D44" s="54" t="s">
        <v>25</v>
      </c>
      <c r="E44" s="54" t="s">
        <v>8</v>
      </c>
      <c r="F44" s="54"/>
      <c r="G44" s="55" t="s">
        <v>26</v>
      </c>
    </row>
    <row r="45" spans="2:7" ht="12.75">
      <c r="B45" s="12"/>
      <c r="C45" s="15"/>
      <c r="D45" s="56"/>
      <c r="E45" s="56"/>
      <c r="F45" s="56"/>
      <c r="G45" s="57"/>
    </row>
    <row r="46" spans="2:7" ht="12.75">
      <c r="B46" s="161">
        <f>J21</f>
        <v>5</v>
      </c>
      <c r="C46" s="162"/>
      <c r="D46" s="68">
        <f>E21</f>
        <v>1598</v>
      </c>
      <c r="E46" s="59">
        <f>B46/(D46+B46/2)</f>
        <v>0.003124023742580444</v>
      </c>
      <c r="F46" s="58"/>
      <c r="G46" s="60">
        <f>G49/D46</f>
        <v>0.01552725818238121</v>
      </c>
    </row>
    <row r="47" spans="2:7" ht="12.75">
      <c r="B47" s="61"/>
      <c r="C47" s="62"/>
      <c r="D47" s="58"/>
      <c r="E47" s="59"/>
      <c r="F47" s="58"/>
      <c r="G47" s="60"/>
    </row>
    <row r="48" spans="2:7" ht="12.75">
      <c r="B48" s="12">
        <f>B46</f>
        <v>5</v>
      </c>
      <c r="C48" s="56">
        <f>D46-B48</f>
        <v>1593</v>
      </c>
      <c r="D48" s="56">
        <f>C48-B48</f>
        <v>1588</v>
      </c>
      <c r="E48" s="56">
        <f>D48-B48</f>
        <v>1583</v>
      </c>
      <c r="F48" s="56">
        <f>E48-B48</f>
        <v>1578</v>
      </c>
      <c r="G48" s="63"/>
    </row>
    <row r="49" spans="2:7" ht="12.75">
      <c r="B49" s="16">
        <f>B46</f>
        <v>5</v>
      </c>
      <c r="C49" s="64">
        <f>C48*E46</f>
        <v>4.976569821930647</v>
      </c>
      <c r="D49" s="64">
        <f>D48*E46</f>
        <v>4.960949703217745</v>
      </c>
      <c r="E49" s="64">
        <f>E48*E46</f>
        <v>4.945329584504843</v>
      </c>
      <c r="F49" s="64">
        <f>F48*E46</f>
        <v>4.92970946579194</v>
      </c>
      <c r="G49" s="65">
        <f>SUM(B49:F49)</f>
        <v>24.812558575445173</v>
      </c>
    </row>
  </sheetData>
  <sheetProtection/>
  <mergeCells count="37">
    <mergeCell ref="B39:C39"/>
    <mergeCell ref="B44:C44"/>
    <mergeCell ref="B46:C46"/>
    <mergeCell ref="B27:G27"/>
    <mergeCell ref="T3:T11"/>
    <mergeCell ref="U3:U11"/>
    <mergeCell ref="V3:V11"/>
    <mergeCell ref="B37:C37"/>
    <mergeCell ref="B32:C32"/>
    <mergeCell ref="W3:W11"/>
    <mergeCell ref="X3:X11"/>
    <mergeCell ref="O23:S23"/>
    <mergeCell ref="O24:S24"/>
    <mergeCell ref="O25:S25"/>
    <mergeCell ref="B26:H26"/>
    <mergeCell ref="O26:S26"/>
    <mergeCell ref="Q3:Q11"/>
    <mergeCell ref="R3:R11"/>
    <mergeCell ref="N3:N11"/>
    <mergeCell ref="O3:O11"/>
    <mergeCell ref="O27:S27"/>
    <mergeCell ref="B30:C30"/>
    <mergeCell ref="S3:S11"/>
    <mergeCell ref="J3:J11"/>
    <mergeCell ref="K3:K11"/>
    <mergeCell ref="L3:L11"/>
    <mergeCell ref="M3:M11"/>
    <mergeCell ref="P3:P11"/>
    <mergeCell ref="V1:X2"/>
    <mergeCell ref="B3:B11"/>
    <mergeCell ref="C3:C11"/>
    <mergeCell ref="D3:D11"/>
    <mergeCell ref="E3:E11"/>
    <mergeCell ref="F3:F11"/>
    <mergeCell ref="G3:G11"/>
    <mergeCell ref="H3:H11"/>
    <mergeCell ref="I3:I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81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="80" zoomScaleNormal="80" zoomScalePageLayoutView="0" workbookViewId="0" topLeftCell="A4">
      <pane xSplit="1" ySplit="9" topLeftCell="B31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T30" sqref="T30"/>
    </sheetView>
  </sheetViews>
  <sheetFormatPr defaultColWidth="11.421875" defaultRowHeight="15"/>
  <cols>
    <col min="1" max="1" width="23.7109375" style="2" customWidth="1"/>
    <col min="2" max="2" width="6.7109375" style="2" customWidth="1"/>
    <col min="3" max="3" width="6.7109375" style="3" customWidth="1"/>
    <col min="4" max="4" width="5.57421875" style="3" customWidth="1"/>
    <col min="5" max="5" width="6.7109375" style="3" customWidth="1"/>
    <col min="6" max="6" width="4.7109375" style="3" customWidth="1"/>
    <col min="7" max="7" width="6.7109375" style="3" customWidth="1"/>
    <col min="8" max="8" width="4.7109375" style="3" customWidth="1"/>
    <col min="9" max="9" width="6.7109375" style="3" customWidth="1"/>
    <col min="10" max="10" width="4.7109375" style="3" customWidth="1"/>
    <col min="11" max="11" width="7.00390625" style="3" customWidth="1"/>
    <col min="12" max="12" width="5.7109375" style="3" customWidth="1"/>
    <col min="13" max="13" width="7.28125" style="3" customWidth="1"/>
    <col min="14" max="17" width="6.7109375" style="3" customWidth="1"/>
    <col min="18" max="18" width="5.7109375" style="3" customWidth="1"/>
    <col min="19" max="19" width="6.57421875" style="3" customWidth="1"/>
    <col min="20" max="21" width="6.140625" style="3" customWidth="1"/>
    <col min="22" max="24" width="4.7109375" style="2" customWidth="1"/>
    <col min="25" max="16384" width="11.421875" style="2" customWidth="1"/>
  </cols>
  <sheetData>
    <row r="1" spans="1:7" ht="20.25">
      <c r="A1" s="39" t="s">
        <v>31</v>
      </c>
      <c r="G1" s="24" t="s">
        <v>87</v>
      </c>
    </row>
    <row r="2" spans="22:24" ht="12.75">
      <c r="V2" s="151" t="s">
        <v>0</v>
      </c>
      <c r="W2" s="151"/>
      <c r="X2" s="151"/>
    </row>
    <row r="3" spans="1:24" ht="20.25">
      <c r="A3" s="39" t="s">
        <v>28</v>
      </c>
      <c r="B3" s="1"/>
      <c r="V3" s="151"/>
      <c r="W3" s="151"/>
      <c r="X3" s="151"/>
    </row>
    <row r="4" spans="2:24" ht="12.75" customHeight="1">
      <c r="B4" s="152" t="s">
        <v>1</v>
      </c>
      <c r="C4" s="150" t="s">
        <v>2</v>
      </c>
      <c r="D4" s="152" t="s">
        <v>3</v>
      </c>
      <c r="E4" s="150" t="s">
        <v>4</v>
      </c>
      <c r="F4" s="150" t="s">
        <v>5</v>
      </c>
      <c r="G4" s="150" t="s">
        <v>6</v>
      </c>
      <c r="H4" s="150" t="s">
        <v>7</v>
      </c>
      <c r="I4" s="155" t="s">
        <v>8</v>
      </c>
      <c r="J4" s="150" t="s">
        <v>9</v>
      </c>
      <c r="K4" s="155" t="s">
        <v>8</v>
      </c>
      <c r="L4" s="150" t="s">
        <v>10</v>
      </c>
      <c r="M4" s="155" t="s">
        <v>11</v>
      </c>
      <c r="N4" s="150" t="s">
        <v>12</v>
      </c>
      <c r="O4" s="155" t="s">
        <v>8</v>
      </c>
      <c r="P4" s="150" t="s">
        <v>13</v>
      </c>
      <c r="Q4" s="155" t="s">
        <v>14</v>
      </c>
      <c r="R4" s="150" t="s">
        <v>15</v>
      </c>
      <c r="S4" s="155" t="s">
        <v>14</v>
      </c>
      <c r="T4" s="150" t="s">
        <v>16</v>
      </c>
      <c r="U4" s="155" t="s">
        <v>8</v>
      </c>
      <c r="V4" s="163" t="s">
        <v>17</v>
      </c>
      <c r="W4" s="163" t="s">
        <v>18</v>
      </c>
      <c r="X4" s="163" t="s">
        <v>19</v>
      </c>
    </row>
    <row r="5" spans="2:24" ht="12.75" customHeight="1">
      <c r="B5" s="153"/>
      <c r="C5" s="150"/>
      <c r="D5" s="153"/>
      <c r="E5" s="150"/>
      <c r="F5" s="150"/>
      <c r="G5" s="150"/>
      <c r="H5" s="150"/>
      <c r="I5" s="155"/>
      <c r="J5" s="150"/>
      <c r="K5" s="155"/>
      <c r="L5" s="150"/>
      <c r="M5" s="155"/>
      <c r="N5" s="150"/>
      <c r="O5" s="155"/>
      <c r="P5" s="150"/>
      <c r="Q5" s="155"/>
      <c r="R5" s="150"/>
      <c r="S5" s="155"/>
      <c r="T5" s="150"/>
      <c r="U5" s="155"/>
      <c r="V5" s="163"/>
      <c r="W5" s="163"/>
      <c r="X5" s="163"/>
    </row>
    <row r="6" spans="2:24" ht="12.75" customHeight="1">
      <c r="B6" s="153"/>
      <c r="C6" s="150"/>
      <c r="D6" s="153"/>
      <c r="E6" s="150"/>
      <c r="F6" s="150"/>
      <c r="G6" s="150"/>
      <c r="H6" s="150"/>
      <c r="I6" s="155"/>
      <c r="J6" s="150"/>
      <c r="K6" s="155"/>
      <c r="L6" s="150"/>
      <c r="M6" s="155"/>
      <c r="N6" s="150"/>
      <c r="O6" s="155"/>
      <c r="P6" s="150"/>
      <c r="Q6" s="155"/>
      <c r="R6" s="150"/>
      <c r="S6" s="155"/>
      <c r="T6" s="150"/>
      <c r="U6" s="155"/>
      <c r="V6" s="163"/>
      <c r="W6" s="163"/>
      <c r="X6" s="163"/>
    </row>
    <row r="7" spans="2:24" ht="12.75" customHeight="1">
      <c r="B7" s="153"/>
      <c r="C7" s="150"/>
      <c r="D7" s="153"/>
      <c r="E7" s="150"/>
      <c r="F7" s="150"/>
      <c r="G7" s="150"/>
      <c r="H7" s="150"/>
      <c r="I7" s="155"/>
      <c r="J7" s="150"/>
      <c r="K7" s="155"/>
      <c r="L7" s="150"/>
      <c r="M7" s="155"/>
      <c r="N7" s="150"/>
      <c r="O7" s="155"/>
      <c r="P7" s="150"/>
      <c r="Q7" s="155"/>
      <c r="R7" s="150"/>
      <c r="S7" s="155"/>
      <c r="T7" s="150"/>
      <c r="U7" s="155"/>
      <c r="V7" s="163"/>
      <c r="W7" s="163"/>
      <c r="X7" s="163"/>
    </row>
    <row r="8" spans="2:24" ht="12.75" customHeight="1">
      <c r="B8" s="153"/>
      <c r="C8" s="150"/>
      <c r="D8" s="153"/>
      <c r="E8" s="150"/>
      <c r="F8" s="150"/>
      <c r="G8" s="150"/>
      <c r="H8" s="150"/>
      <c r="I8" s="155"/>
      <c r="J8" s="150"/>
      <c r="K8" s="155"/>
      <c r="L8" s="150"/>
      <c r="M8" s="155"/>
      <c r="N8" s="150"/>
      <c r="O8" s="155"/>
      <c r="P8" s="150"/>
      <c r="Q8" s="155"/>
      <c r="R8" s="150"/>
      <c r="S8" s="155"/>
      <c r="T8" s="150"/>
      <c r="U8" s="155"/>
      <c r="V8" s="163"/>
      <c r="W8" s="163"/>
      <c r="X8" s="163"/>
    </row>
    <row r="9" spans="1:24" ht="12.75">
      <c r="A9" s="4"/>
      <c r="B9" s="153"/>
      <c r="C9" s="150"/>
      <c r="D9" s="153"/>
      <c r="E9" s="150"/>
      <c r="F9" s="150"/>
      <c r="G9" s="150"/>
      <c r="H9" s="150"/>
      <c r="I9" s="155"/>
      <c r="J9" s="150"/>
      <c r="K9" s="155"/>
      <c r="L9" s="150"/>
      <c r="M9" s="155"/>
      <c r="N9" s="150"/>
      <c r="O9" s="155"/>
      <c r="P9" s="150"/>
      <c r="Q9" s="155"/>
      <c r="R9" s="150"/>
      <c r="S9" s="155"/>
      <c r="T9" s="150"/>
      <c r="U9" s="155"/>
      <c r="V9" s="163"/>
      <c r="W9" s="163"/>
      <c r="X9" s="163"/>
    </row>
    <row r="10" spans="2:24" ht="12.75">
      <c r="B10" s="153"/>
      <c r="C10" s="150"/>
      <c r="D10" s="153"/>
      <c r="E10" s="150"/>
      <c r="F10" s="150"/>
      <c r="G10" s="150"/>
      <c r="H10" s="150"/>
      <c r="I10" s="155"/>
      <c r="J10" s="150"/>
      <c r="K10" s="155"/>
      <c r="L10" s="150"/>
      <c r="M10" s="155"/>
      <c r="N10" s="150"/>
      <c r="O10" s="155"/>
      <c r="P10" s="150"/>
      <c r="Q10" s="155"/>
      <c r="R10" s="150"/>
      <c r="S10" s="155"/>
      <c r="T10" s="150"/>
      <c r="U10" s="155"/>
      <c r="V10" s="163"/>
      <c r="W10" s="163"/>
      <c r="X10" s="163"/>
    </row>
    <row r="11" spans="2:24" ht="12.75">
      <c r="B11" s="153"/>
      <c r="C11" s="150"/>
      <c r="D11" s="153"/>
      <c r="E11" s="150"/>
      <c r="F11" s="150"/>
      <c r="G11" s="150"/>
      <c r="H11" s="150"/>
      <c r="I11" s="155"/>
      <c r="J11" s="150"/>
      <c r="K11" s="155"/>
      <c r="L11" s="150"/>
      <c r="M11" s="155"/>
      <c r="N11" s="150"/>
      <c r="O11" s="155"/>
      <c r="P11" s="150"/>
      <c r="Q11" s="155"/>
      <c r="R11" s="150"/>
      <c r="S11" s="155"/>
      <c r="T11" s="150"/>
      <c r="U11" s="155"/>
      <c r="V11" s="163"/>
      <c r="W11" s="163"/>
      <c r="X11" s="163"/>
    </row>
    <row r="12" spans="2:24" ht="12.75">
      <c r="B12" s="154"/>
      <c r="C12" s="150"/>
      <c r="D12" s="154"/>
      <c r="E12" s="150"/>
      <c r="F12" s="150"/>
      <c r="G12" s="150"/>
      <c r="H12" s="150"/>
      <c r="I12" s="155"/>
      <c r="J12" s="150"/>
      <c r="K12" s="155"/>
      <c r="L12" s="150"/>
      <c r="M12" s="155"/>
      <c r="N12" s="150"/>
      <c r="O12" s="155"/>
      <c r="P12" s="150"/>
      <c r="Q12" s="155"/>
      <c r="R12" s="150"/>
      <c r="S12" s="155"/>
      <c r="T12" s="150"/>
      <c r="U12" s="155"/>
      <c r="V12" s="163"/>
      <c r="W12" s="163"/>
      <c r="X12" s="163"/>
    </row>
    <row r="13" spans="1:24" ht="39.75" customHeight="1">
      <c r="A13" s="48" t="s">
        <v>65</v>
      </c>
      <c r="B13" s="6">
        <f>'[2]ambalateny'!$CF$5</f>
        <v>62</v>
      </c>
      <c r="C13" s="6">
        <f>'[2]ambalateny'!$CF$7</f>
        <v>407</v>
      </c>
      <c r="D13" s="6">
        <f>'[2]ambalateny'!$CF$6</f>
        <v>53</v>
      </c>
      <c r="E13" s="6">
        <f>'[2]ambalateny'!$CF$9</f>
        <v>102</v>
      </c>
      <c r="F13" s="6">
        <f>'[2]ambalateny'!$CF$8</f>
        <v>35</v>
      </c>
      <c r="G13" s="6">
        <f>'[2]ambalateny'!$CF$10</f>
        <v>1</v>
      </c>
      <c r="H13" s="6">
        <v>0</v>
      </c>
      <c r="I13" s="7">
        <f aca="true" t="shared" si="0" ref="I13:I26">H13/G13</f>
        <v>0</v>
      </c>
      <c r="J13" s="6">
        <v>0</v>
      </c>
      <c r="K13" s="7">
        <f aca="true" t="shared" si="1" ref="K13:K26">J13/G13</f>
        <v>0</v>
      </c>
      <c r="L13" s="6">
        <f>'[2]ambalateny'!$CF$11</f>
        <v>53</v>
      </c>
      <c r="M13" s="8">
        <f aca="true" t="shared" si="2" ref="M13:M26">L13/D13</f>
        <v>1</v>
      </c>
      <c r="N13" s="6">
        <f>'[2]ambalateny'!$CF$12</f>
        <v>102</v>
      </c>
      <c r="O13" s="8">
        <f aca="true" t="shared" si="3" ref="O13:O26">N13/E13</f>
        <v>1</v>
      </c>
      <c r="P13" s="6">
        <f>'[2]ambalateny'!$CF$13</f>
        <v>2</v>
      </c>
      <c r="Q13" s="7">
        <f aca="true" t="shared" si="4" ref="Q13:Q26">P13/E13</f>
        <v>0.0196078431372549</v>
      </c>
      <c r="R13" s="6">
        <f>'[2]ambalateny'!$CF$14</f>
        <v>3</v>
      </c>
      <c r="S13" s="7">
        <f aca="true" t="shared" si="5" ref="S13:S26">R13/E13</f>
        <v>0.029411764705882353</v>
      </c>
      <c r="T13" s="6">
        <f>'[2]ambalateny'!$CF$15</f>
        <v>0</v>
      </c>
      <c r="U13" s="8">
        <f aca="true" t="shared" si="6" ref="U13:U26">T13/D13</f>
        <v>0</v>
      </c>
      <c r="V13" s="6">
        <v>1</v>
      </c>
      <c r="W13" s="6"/>
      <c r="X13" s="6"/>
    </row>
    <row r="14" spans="1:24" s="4" customFormat="1" ht="39.75" customHeight="1">
      <c r="A14" s="48" t="s">
        <v>66</v>
      </c>
      <c r="B14" s="6">
        <f>'[2]amboangisay'!$CF$4</f>
        <v>93</v>
      </c>
      <c r="C14" s="6">
        <f>'[2]amboangisay'!$CF$6</f>
        <v>511</v>
      </c>
      <c r="D14" s="6">
        <f>'[2]amboangisay'!$CF$5</f>
        <v>87</v>
      </c>
      <c r="E14" s="6">
        <f>'[2]amboangisay'!$CF$8</f>
        <v>139</v>
      </c>
      <c r="F14" s="6">
        <f>'[2]amboangisay'!$CF$7</f>
        <v>35</v>
      </c>
      <c r="G14" s="6">
        <f>'[2]amboangisay'!$CF$9</f>
        <v>3</v>
      </c>
      <c r="H14" s="6">
        <v>3</v>
      </c>
      <c r="I14" s="8">
        <f t="shared" si="0"/>
        <v>1</v>
      </c>
      <c r="J14" s="6">
        <v>0</v>
      </c>
      <c r="K14" s="7">
        <f t="shared" si="1"/>
        <v>0</v>
      </c>
      <c r="L14" s="6">
        <f>'[2]amboangisay'!$CF$10</f>
        <v>86</v>
      </c>
      <c r="M14" s="7">
        <f t="shared" si="2"/>
        <v>0.9885057471264368</v>
      </c>
      <c r="N14" s="6">
        <f>'[2]amboangisay'!$CF$11</f>
        <v>135</v>
      </c>
      <c r="O14" s="7">
        <f t="shared" si="3"/>
        <v>0.9712230215827338</v>
      </c>
      <c r="P14" s="6">
        <f>'[2]amboangisay'!$CF$12</f>
        <v>0</v>
      </c>
      <c r="Q14" s="7">
        <f t="shared" si="4"/>
        <v>0</v>
      </c>
      <c r="R14" s="6">
        <f>'[2]amboangisay'!$CF$13</f>
        <v>0</v>
      </c>
      <c r="S14" s="7">
        <f t="shared" si="5"/>
        <v>0</v>
      </c>
      <c r="T14" s="6">
        <f>'[2]amboangisay'!$CF$14</f>
        <v>0</v>
      </c>
      <c r="U14" s="8">
        <f t="shared" si="6"/>
        <v>0</v>
      </c>
      <c r="V14" s="6"/>
      <c r="W14" s="6"/>
      <c r="X14" s="6"/>
    </row>
    <row r="15" spans="1:24" s="4" customFormat="1" ht="39.75" customHeight="1">
      <c r="A15" s="48" t="s">
        <v>67</v>
      </c>
      <c r="B15" s="6">
        <f>'[2]anambakakay'!$CF$4</f>
        <v>114</v>
      </c>
      <c r="C15" s="6">
        <f>'[2]anambakakay'!$CF$6</f>
        <v>611</v>
      </c>
      <c r="D15" s="6">
        <f>'[2]anambakakay'!$CF$5</f>
        <v>89</v>
      </c>
      <c r="E15" s="6">
        <f>'[2]anambakakay'!$CF$8</f>
        <v>136</v>
      </c>
      <c r="F15" s="6">
        <f>'[2]anambakakay'!$CF$7</f>
        <v>41</v>
      </c>
      <c r="G15" s="6">
        <f>'[2]anambakakay'!$CF$9</f>
        <v>0</v>
      </c>
      <c r="H15" s="26">
        <v>0</v>
      </c>
      <c r="I15" s="7" t="e">
        <f t="shared" si="0"/>
        <v>#DIV/0!</v>
      </c>
      <c r="J15" s="26">
        <v>0</v>
      </c>
      <c r="K15" s="7" t="e">
        <f t="shared" si="1"/>
        <v>#DIV/0!</v>
      </c>
      <c r="L15" s="6">
        <f>'[2]anambakakay'!$CF$10</f>
        <v>89</v>
      </c>
      <c r="M15" s="8">
        <f t="shared" si="2"/>
        <v>1</v>
      </c>
      <c r="N15" s="6">
        <f>'[2]anambakakay'!$CF$11</f>
        <v>136</v>
      </c>
      <c r="O15" s="8">
        <f t="shared" si="3"/>
        <v>1</v>
      </c>
      <c r="P15" s="6">
        <f>'[2]anambakakay'!$CF$12</f>
        <v>0</v>
      </c>
      <c r="Q15" s="7">
        <f t="shared" si="4"/>
        <v>0</v>
      </c>
      <c r="R15" s="6">
        <f>'[2]anambakakay'!$CF$13</f>
        <v>0</v>
      </c>
      <c r="S15" s="7">
        <f t="shared" si="5"/>
        <v>0</v>
      </c>
      <c r="T15" s="6">
        <f>'[2]anambakakay'!$CF$14</f>
        <v>5</v>
      </c>
      <c r="U15" s="8">
        <f t="shared" si="6"/>
        <v>0.056179775280898875</v>
      </c>
      <c r="V15" s="26"/>
      <c r="W15" s="26"/>
      <c r="X15" s="26"/>
    </row>
    <row r="16" spans="1:24" s="4" customFormat="1" ht="39.75" customHeight="1">
      <c r="A16" s="48" t="s">
        <v>68</v>
      </c>
      <c r="B16" s="6">
        <f>'[2]ankarimbelo'!$CF$5</f>
        <v>100</v>
      </c>
      <c r="C16" s="6">
        <f>'[2]ankarimbelo'!$CF$7</f>
        <v>643</v>
      </c>
      <c r="D16" s="6">
        <f>'[2]ankarimbelo'!$CF$6</f>
        <v>82</v>
      </c>
      <c r="E16" s="6">
        <f>'[2]ankarimbelo'!$CF$9</f>
        <v>150</v>
      </c>
      <c r="F16" s="6">
        <f>'[2]ankarimbelo'!$CF$8</f>
        <v>49</v>
      </c>
      <c r="G16" s="6">
        <f>'[2]ankarimbelo'!$CF$10</f>
        <v>0</v>
      </c>
      <c r="H16" s="6">
        <v>0</v>
      </c>
      <c r="I16" s="7" t="e">
        <f t="shared" si="0"/>
        <v>#DIV/0!</v>
      </c>
      <c r="J16" s="6">
        <v>0</v>
      </c>
      <c r="K16" s="7" t="e">
        <f t="shared" si="1"/>
        <v>#DIV/0!</v>
      </c>
      <c r="L16" s="6">
        <f>'[2]ankarimbelo'!$CF$11</f>
        <v>82</v>
      </c>
      <c r="M16" s="8">
        <f t="shared" si="2"/>
        <v>1</v>
      </c>
      <c r="N16" s="6">
        <f>'[2]ankarimbelo'!$CF$12</f>
        <v>150</v>
      </c>
      <c r="O16" s="8">
        <f t="shared" si="3"/>
        <v>1</v>
      </c>
      <c r="P16" s="6">
        <f>'[2]ankarimbelo'!$CF$13</f>
        <v>2</v>
      </c>
      <c r="Q16" s="7">
        <f t="shared" si="4"/>
        <v>0.013333333333333334</v>
      </c>
      <c r="R16" s="6">
        <f>'[2]ankarimbelo'!$CF$14</f>
        <v>0</v>
      </c>
      <c r="S16" s="7">
        <f t="shared" si="5"/>
        <v>0</v>
      </c>
      <c r="T16" s="6">
        <f>'[2]ankarimbelo'!$CF$15</f>
        <v>0</v>
      </c>
      <c r="U16" s="8">
        <f t="shared" si="6"/>
        <v>0</v>
      </c>
      <c r="V16" s="6"/>
      <c r="W16" s="6"/>
      <c r="X16" s="6"/>
    </row>
    <row r="17" spans="1:24" s="4" customFormat="1" ht="39.75" customHeight="1">
      <c r="A17" s="104" t="s">
        <v>69</v>
      </c>
      <c r="B17" s="105">
        <f>'[2]feno enquête 2'!$CF$6</f>
        <v>100</v>
      </c>
      <c r="C17" s="105">
        <f>'[2]feno enquête 2'!$CF$8</f>
        <v>664</v>
      </c>
      <c r="D17" s="105">
        <f>'[2]feno enquête 2'!$CF$7</f>
        <v>108</v>
      </c>
      <c r="E17" s="105">
        <f>'[2]feno enquête 2'!$CF$10</f>
        <v>157</v>
      </c>
      <c r="F17" s="105">
        <f>'[2]feno enquête 2'!$CF$9</f>
        <v>32</v>
      </c>
      <c r="G17" s="105">
        <f>'[2]feno enquête 2'!$CF$11</f>
        <v>3</v>
      </c>
      <c r="H17" s="105">
        <v>2</v>
      </c>
      <c r="I17" s="106">
        <f t="shared" si="0"/>
        <v>0.6666666666666666</v>
      </c>
      <c r="J17" s="105">
        <v>0</v>
      </c>
      <c r="K17" s="106">
        <f t="shared" si="1"/>
        <v>0</v>
      </c>
      <c r="L17" s="105">
        <f>'[2]feno enquête 2'!$CF$12</f>
        <v>88</v>
      </c>
      <c r="M17" s="106">
        <f t="shared" si="2"/>
        <v>0.8148148148148148</v>
      </c>
      <c r="N17" s="105">
        <f>'[2]feno enquête 2'!$CF$13</f>
        <v>133</v>
      </c>
      <c r="O17" s="106">
        <f t="shared" si="3"/>
        <v>0.8471337579617835</v>
      </c>
      <c r="P17" s="105">
        <f>'[2]feno enquête 2'!$CF$14</f>
        <v>3</v>
      </c>
      <c r="Q17" s="106">
        <f t="shared" si="4"/>
        <v>0.01910828025477707</v>
      </c>
      <c r="R17" s="105">
        <f>'[2]feno enquête 2'!$CF$15</f>
        <v>4</v>
      </c>
      <c r="S17" s="106">
        <f t="shared" si="5"/>
        <v>0.025477707006369428</v>
      </c>
      <c r="T17" s="105">
        <f>'[2]feno enquête 2'!$CF$16</f>
        <v>0</v>
      </c>
      <c r="U17" s="107">
        <f t="shared" si="6"/>
        <v>0</v>
      </c>
      <c r="V17" s="105"/>
      <c r="W17" s="105"/>
      <c r="X17" s="105">
        <v>1</v>
      </c>
    </row>
    <row r="18" spans="1:24" s="4" customFormat="1" ht="39.75" customHeight="1">
      <c r="A18" s="104" t="s">
        <v>28</v>
      </c>
      <c r="B18" s="105">
        <f>'[2]iabo enquête 2'!$CF$6</f>
        <v>105</v>
      </c>
      <c r="C18" s="105">
        <f>'[2]iabo enquête 2'!$CF$8</f>
        <v>650</v>
      </c>
      <c r="D18" s="105">
        <f>'[2]iabo enquête 2'!$CF$7</f>
        <v>88</v>
      </c>
      <c r="E18" s="105">
        <f>'[2]iabo enquête 2'!$CF$10</f>
        <v>134</v>
      </c>
      <c r="F18" s="105">
        <f>'[2]iabo enquête 2'!$CF$9</f>
        <v>27</v>
      </c>
      <c r="G18" s="105">
        <f>'[2]iabo enquête 2'!$CF$11</f>
        <v>2</v>
      </c>
      <c r="H18" s="105">
        <v>0</v>
      </c>
      <c r="I18" s="106">
        <f t="shared" si="0"/>
        <v>0</v>
      </c>
      <c r="J18" s="105">
        <v>0</v>
      </c>
      <c r="K18" s="106">
        <f t="shared" si="1"/>
        <v>0</v>
      </c>
      <c r="L18" s="105">
        <f>'[2]iabo enquête 2'!$CF$12</f>
        <v>85</v>
      </c>
      <c r="M18" s="107">
        <f t="shared" si="2"/>
        <v>0.9659090909090909</v>
      </c>
      <c r="N18" s="105">
        <f>'[2]iabo enquête 2'!$CF$13</f>
        <v>131</v>
      </c>
      <c r="O18" s="107">
        <f t="shared" si="3"/>
        <v>0.9776119402985075</v>
      </c>
      <c r="P18" s="105">
        <f>'[2]iabo enquête 2'!$CF$14</f>
        <v>4</v>
      </c>
      <c r="Q18" s="106">
        <f t="shared" si="4"/>
        <v>0.029850746268656716</v>
      </c>
      <c r="R18" s="105">
        <f>'[2]iabo enquête 2'!$CF$15</f>
        <v>0</v>
      </c>
      <c r="S18" s="106">
        <f t="shared" si="5"/>
        <v>0</v>
      </c>
      <c r="T18" s="105">
        <f>'[2]iabo enquête 2'!$CF$16</f>
        <v>0</v>
      </c>
      <c r="U18" s="107">
        <f t="shared" si="6"/>
        <v>0</v>
      </c>
      <c r="V18" s="105"/>
      <c r="W18" s="105"/>
      <c r="X18" s="105">
        <v>2</v>
      </c>
    </row>
    <row r="19" spans="1:24" s="4" customFormat="1" ht="39.75" customHeight="1">
      <c r="A19" s="48" t="s">
        <v>70</v>
      </c>
      <c r="B19" s="6">
        <f>'[2]iandray'!$CF$5</f>
        <v>84</v>
      </c>
      <c r="C19" s="6">
        <f>'[2]iandray'!$CF$7</f>
        <v>432</v>
      </c>
      <c r="D19" s="6">
        <f>'[2]iandray'!$CF$6</f>
        <v>64</v>
      </c>
      <c r="E19" s="6">
        <f>'[2]iandray'!$CF$9</f>
        <v>96</v>
      </c>
      <c r="F19" s="6">
        <f>'[2]iandray'!$CF$8</f>
        <v>44</v>
      </c>
      <c r="G19" s="6">
        <f>'[2]iandray'!$CF$10</f>
        <v>1</v>
      </c>
      <c r="H19" s="6">
        <v>0</v>
      </c>
      <c r="I19" s="7">
        <f t="shared" si="0"/>
        <v>0</v>
      </c>
      <c r="J19" s="6">
        <v>0</v>
      </c>
      <c r="K19" s="7">
        <f t="shared" si="1"/>
        <v>0</v>
      </c>
      <c r="L19" s="6">
        <f>'[2]iandray'!$CF$11</f>
        <v>64</v>
      </c>
      <c r="M19" s="8">
        <f t="shared" si="2"/>
        <v>1</v>
      </c>
      <c r="N19" s="6">
        <f>'[2]iandray'!$CF$12</f>
        <v>96</v>
      </c>
      <c r="O19" s="8">
        <f t="shared" si="3"/>
        <v>1</v>
      </c>
      <c r="P19" s="6">
        <f>'[2]iandray'!$CF$13</f>
        <v>0</v>
      </c>
      <c r="Q19" s="7">
        <f t="shared" si="4"/>
        <v>0</v>
      </c>
      <c r="R19" s="6">
        <f>'[2]iandray'!$CF$14</f>
        <v>0</v>
      </c>
      <c r="S19" s="7">
        <f t="shared" si="5"/>
        <v>0</v>
      </c>
      <c r="T19" s="6">
        <f>'[2]iandray'!$CF$15</f>
        <v>0</v>
      </c>
      <c r="U19" s="8">
        <f t="shared" si="6"/>
        <v>0</v>
      </c>
      <c r="V19" s="6"/>
      <c r="W19" s="6"/>
      <c r="X19" s="6">
        <v>1</v>
      </c>
    </row>
    <row r="20" spans="1:24" s="9" customFormat="1" ht="39.75" customHeight="1">
      <c r="A20" s="48" t="s">
        <v>71</v>
      </c>
      <c r="B20" s="6">
        <f>'[2]mahavelo'!$CF$4</f>
        <v>84</v>
      </c>
      <c r="C20" s="6">
        <f>'[2]mahavelo'!$CF$6</f>
        <v>474</v>
      </c>
      <c r="D20" s="6">
        <f>'[2]mahavelo'!$CF$5</f>
        <v>73</v>
      </c>
      <c r="E20" s="6">
        <f>'[2]mahavelo'!$CF$8</f>
        <v>110</v>
      </c>
      <c r="F20" s="6">
        <f>'[2]mahavelo'!$CF$7</f>
        <v>41</v>
      </c>
      <c r="G20" s="6">
        <f>'[2]mahavelo'!$CF$9</f>
        <v>1</v>
      </c>
      <c r="H20" s="6">
        <v>0</v>
      </c>
      <c r="I20" s="7">
        <f t="shared" si="0"/>
        <v>0</v>
      </c>
      <c r="J20" s="6">
        <v>1</v>
      </c>
      <c r="K20" s="8">
        <f t="shared" si="1"/>
        <v>1</v>
      </c>
      <c r="L20" s="6">
        <f>'[2]mahavelo'!$CF$10</f>
        <v>73</v>
      </c>
      <c r="M20" s="8">
        <f t="shared" si="2"/>
        <v>1</v>
      </c>
      <c r="N20" s="6">
        <f>'[2]mahavelo'!$CF$11</f>
        <v>110</v>
      </c>
      <c r="O20" s="8">
        <f t="shared" si="3"/>
        <v>1</v>
      </c>
      <c r="P20" s="6">
        <f>'[2]mahavelo'!$CF$12</f>
        <v>0</v>
      </c>
      <c r="Q20" s="7">
        <f t="shared" si="4"/>
        <v>0</v>
      </c>
      <c r="R20" s="6">
        <f>'[2]mahavelo'!$CF$13</f>
        <v>0</v>
      </c>
      <c r="S20" s="7">
        <f t="shared" si="5"/>
        <v>0</v>
      </c>
      <c r="T20" s="6">
        <f>'[2]mahavelo'!$CF$14</f>
        <v>0</v>
      </c>
      <c r="U20" s="8">
        <f t="shared" si="6"/>
        <v>0</v>
      </c>
      <c r="V20" s="6"/>
      <c r="W20" s="6"/>
      <c r="X20" s="6"/>
    </row>
    <row r="21" spans="1:24" ht="39.75" customHeight="1">
      <c r="A21" s="48" t="s">
        <v>72</v>
      </c>
      <c r="B21" s="6">
        <f>'[2]mahazaza'!$CF$4</f>
        <v>112</v>
      </c>
      <c r="C21" s="6">
        <f>'[2]mahazaza'!$CF$6</f>
        <v>643</v>
      </c>
      <c r="D21" s="6">
        <f>'[2]mahazaza'!$CF$5</f>
        <v>112</v>
      </c>
      <c r="E21" s="6">
        <f>'[2]mahazaza'!$CF$8</f>
        <v>174</v>
      </c>
      <c r="F21" s="6">
        <f>'[2]mahazaza'!$CF$7</f>
        <v>5</v>
      </c>
      <c r="G21" s="6">
        <f>'[2]mahazaza'!$CF$9</f>
        <v>0</v>
      </c>
      <c r="H21" s="6">
        <v>0</v>
      </c>
      <c r="I21" s="7" t="e">
        <f t="shared" si="0"/>
        <v>#DIV/0!</v>
      </c>
      <c r="J21" s="6">
        <v>0</v>
      </c>
      <c r="K21" s="8" t="e">
        <f t="shared" si="1"/>
        <v>#DIV/0!</v>
      </c>
      <c r="L21" s="6">
        <f>'[2]mahazaza'!$CF$10</f>
        <v>112</v>
      </c>
      <c r="M21" s="8">
        <f t="shared" si="2"/>
        <v>1</v>
      </c>
      <c r="N21" s="6">
        <f>'[2]mahazaza'!$CF$11</f>
        <v>174</v>
      </c>
      <c r="O21" s="8">
        <f t="shared" si="3"/>
        <v>1</v>
      </c>
      <c r="P21" s="6">
        <f>'[2]mahazaza'!$CF$12</f>
        <v>0</v>
      </c>
      <c r="Q21" s="7">
        <f t="shared" si="4"/>
        <v>0</v>
      </c>
      <c r="R21" s="6">
        <f>'[2]mahazaza'!$CF$13</f>
        <v>0</v>
      </c>
      <c r="S21" s="7">
        <f t="shared" si="5"/>
        <v>0</v>
      </c>
      <c r="T21" s="6">
        <f>'[2]mahazaza'!$CF$14</f>
        <v>0</v>
      </c>
      <c r="U21" s="8">
        <f t="shared" si="6"/>
        <v>0</v>
      </c>
      <c r="V21" s="6"/>
      <c r="W21" s="6"/>
      <c r="X21" s="6"/>
    </row>
    <row r="22" spans="1:24" ht="39.75" customHeight="1">
      <c r="A22" s="48" t="s">
        <v>73</v>
      </c>
      <c r="B22" s="6">
        <f>'[2]marovandrika'!$CF$4</f>
        <v>139</v>
      </c>
      <c r="C22" s="6">
        <f>'[2]marovandrika'!$CF$6</f>
        <v>844</v>
      </c>
      <c r="D22" s="6">
        <f>'[2]marovandrika'!$CF$5</f>
        <v>137</v>
      </c>
      <c r="E22" s="6">
        <f>'[2]marovandrika'!$CF$8</f>
        <v>248</v>
      </c>
      <c r="F22" s="6">
        <f>'[2]marovandrika'!$CF$7</f>
        <v>19</v>
      </c>
      <c r="G22" s="6">
        <f>'[2]marovandrika'!$CF$9</f>
        <v>0</v>
      </c>
      <c r="H22" s="6">
        <v>0</v>
      </c>
      <c r="I22" s="7" t="e">
        <f t="shared" si="0"/>
        <v>#DIV/0!</v>
      </c>
      <c r="J22" s="6">
        <v>0</v>
      </c>
      <c r="K22" s="7" t="e">
        <f t="shared" si="1"/>
        <v>#DIV/0!</v>
      </c>
      <c r="L22" s="6">
        <f>'[2]marovandrika'!$CF$10</f>
        <v>135</v>
      </c>
      <c r="M22" s="7">
        <f t="shared" si="2"/>
        <v>0.9854014598540146</v>
      </c>
      <c r="N22" s="6">
        <f>'[2]marovandrika'!$CF$11</f>
        <v>246</v>
      </c>
      <c r="O22" s="7">
        <f t="shared" si="3"/>
        <v>0.9919354838709677</v>
      </c>
      <c r="P22" s="6">
        <f>'[2]marovandrika'!$CF$12</f>
        <v>0</v>
      </c>
      <c r="Q22" s="7">
        <f t="shared" si="4"/>
        <v>0</v>
      </c>
      <c r="R22" s="6">
        <f>'[2]marovandrika'!$CF$13</f>
        <v>0</v>
      </c>
      <c r="S22" s="7">
        <f t="shared" si="5"/>
        <v>0</v>
      </c>
      <c r="T22" s="6">
        <f>'[2]marovandrika'!$CF$14</f>
        <v>0</v>
      </c>
      <c r="U22" s="8">
        <f t="shared" si="6"/>
        <v>0</v>
      </c>
      <c r="V22" s="6"/>
      <c r="W22" s="6"/>
      <c r="X22" s="6"/>
    </row>
    <row r="23" spans="1:24" ht="39.75" customHeight="1">
      <c r="A23" s="48" t="s">
        <v>74</v>
      </c>
      <c r="B23" s="6">
        <f>'[2]marovary'!$CF$5</f>
        <v>109</v>
      </c>
      <c r="C23" s="6">
        <f>'[2]marovary'!$CF$7</f>
        <v>584</v>
      </c>
      <c r="D23" s="6">
        <f>'[2]marovary'!$CF$6</f>
        <v>92</v>
      </c>
      <c r="E23" s="6">
        <f>'[2]marovary'!$CF$9</f>
        <v>130</v>
      </c>
      <c r="F23" s="6">
        <f>'[2]marovary'!$CF$8</f>
        <v>59</v>
      </c>
      <c r="G23" s="6">
        <f>'[2]marovary'!$CF$10</f>
        <v>1</v>
      </c>
      <c r="H23" s="6">
        <v>0</v>
      </c>
      <c r="I23" s="7">
        <f t="shared" si="0"/>
        <v>0</v>
      </c>
      <c r="J23" s="6">
        <v>0</v>
      </c>
      <c r="K23" s="7">
        <f t="shared" si="1"/>
        <v>0</v>
      </c>
      <c r="L23" s="6">
        <f>'[2]marovary'!$CF$11</f>
        <v>90</v>
      </c>
      <c r="M23" s="7">
        <f t="shared" si="2"/>
        <v>0.9782608695652174</v>
      </c>
      <c r="N23" s="6">
        <f>'[2]marovary'!$CF$12</f>
        <v>128</v>
      </c>
      <c r="O23" s="7">
        <f t="shared" si="3"/>
        <v>0.9846153846153847</v>
      </c>
      <c r="P23" s="6">
        <f>'[2]marovary'!$CF$13</f>
        <v>0</v>
      </c>
      <c r="Q23" s="7">
        <f t="shared" si="4"/>
        <v>0</v>
      </c>
      <c r="R23" s="6">
        <f>'[2]marovary'!$CF$14</f>
        <v>0</v>
      </c>
      <c r="S23" s="7">
        <f t="shared" si="5"/>
        <v>0</v>
      </c>
      <c r="T23" s="6">
        <f>'[2]marovary'!$CF$15</f>
        <v>0</v>
      </c>
      <c r="U23" s="8">
        <f t="shared" si="6"/>
        <v>0</v>
      </c>
      <c r="V23" s="6"/>
      <c r="W23" s="6"/>
      <c r="X23" s="6">
        <v>1</v>
      </c>
    </row>
    <row r="24" spans="1:24" ht="39.75" customHeight="1">
      <c r="A24" s="40" t="s">
        <v>75</v>
      </c>
      <c r="B24" s="6">
        <f>'[2]tsanofoha'!$CF$4</f>
        <v>108</v>
      </c>
      <c r="C24" s="6">
        <f>'[2]tsanofoha'!$CF$6</f>
        <v>607</v>
      </c>
      <c r="D24" s="6">
        <f>'[2]tsanofoha'!$CF$5</f>
        <v>95</v>
      </c>
      <c r="E24" s="6">
        <f>'[2]tsanofoha'!$CF$8</f>
        <v>150</v>
      </c>
      <c r="F24" s="6">
        <f>'[2]tsanofoha'!$CF$7</f>
        <v>38</v>
      </c>
      <c r="G24" s="6">
        <f>'[2]tsanofoha'!$CF$9</f>
        <v>2</v>
      </c>
      <c r="H24" s="6">
        <v>0</v>
      </c>
      <c r="I24" s="7">
        <f t="shared" si="0"/>
        <v>0</v>
      </c>
      <c r="J24" s="6">
        <v>0</v>
      </c>
      <c r="K24" s="7">
        <f t="shared" si="1"/>
        <v>0</v>
      </c>
      <c r="L24" s="6">
        <f>'[2]tsanofoha'!$CF$10</f>
        <v>94</v>
      </c>
      <c r="M24" s="7">
        <f t="shared" si="2"/>
        <v>0.9894736842105263</v>
      </c>
      <c r="N24" s="6">
        <f>'[2]tsanofoha'!$CF$11</f>
        <v>149</v>
      </c>
      <c r="O24" s="7">
        <f t="shared" si="3"/>
        <v>0.9933333333333333</v>
      </c>
      <c r="P24" s="6">
        <f>'[2]tsanofoha'!$CF$12</f>
        <v>0</v>
      </c>
      <c r="Q24" s="7">
        <f t="shared" si="4"/>
        <v>0</v>
      </c>
      <c r="R24" s="6">
        <f>'[2]tsanofoha'!$CF$13</f>
        <v>0</v>
      </c>
      <c r="S24" s="7">
        <f t="shared" si="5"/>
        <v>0</v>
      </c>
      <c r="T24" s="6">
        <f>'[2]tsanofoha'!$CF$14</f>
        <v>0</v>
      </c>
      <c r="U24" s="8">
        <f t="shared" si="6"/>
        <v>0</v>
      </c>
      <c r="V24" s="6">
        <v>1</v>
      </c>
      <c r="W24" s="6"/>
      <c r="X24" s="6">
        <v>1</v>
      </c>
    </row>
    <row r="25" spans="1:24" ht="39.75" customHeight="1">
      <c r="A25" s="140" t="s">
        <v>117</v>
      </c>
      <c r="B25" s="105"/>
      <c r="C25" s="105"/>
      <c r="D25" s="105"/>
      <c r="E25" s="105"/>
      <c r="F25" s="105"/>
      <c r="G25" s="105">
        <v>16</v>
      </c>
      <c r="H25" s="105">
        <v>8</v>
      </c>
      <c r="I25" s="106"/>
      <c r="J25" s="105">
        <v>4</v>
      </c>
      <c r="K25" s="106"/>
      <c r="L25" s="105"/>
      <c r="M25" s="106"/>
      <c r="N25" s="105"/>
      <c r="O25" s="106"/>
      <c r="P25" s="105"/>
      <c r="Q25" s="106"/>
      <c r="R25" s="105"/>
      <c r="S25" s="106"/>
      <c r="T25" s="105"/>
      <c r="U25" s="107"/>
      <c r="V25" s="105"/>
      <c r="W25" s="105"/>
      <c r="X25" s="105">
        <v>4</v>
      </c>
    </row>
    <row r="26" spans="1:24" s="46" customFormat="1" ht="39.75" customHeight="1">
      <c r="A26" s="41" t="s">
        <v>20</v>
      </c>
      <c r="B26" s="42">
        <f>SUM(B13:B24)</f>
        <v>1210</v>
      </c>
      <c r="C26" s="42">
        <f>SUM(C13:C24)</f>
        <v>7070</v>
      </c>
      <c r="D26" s="42">
        <f>SUM(D13:D24)</f>
        <v>1080</v>
      </c>
      <c r="E26" s="42">
        <f>SUM(E13:E24)</f>
        <v>1726</v>
      </c>
      <c r="F26" s="42">
        <f>SUM(F13:F24)</f>
        <v>425</v>
      </c>
      <c r="G26" s="42">
        <f>SUM(G13:G25)</f>
        <v>30</v>
      </c>
      <c r="H26" s="43">
        <f>SUM(H13:H25)</f>
        <v>13</v>
      </c>
      <c r="I26" s="44">
        <f t="shared" si="0"/>
        <v>0.43333333333333335</v>
      </c>
      <c r="J26" s="43">
        <f>SUM(J13:J25)</f>
        <v>5</v>
      </c>
      <c r="K26" s="44">
        <f t="shared" si="1"/>
        <v>0.16666666666666666</v>
      </c>
      <c r="L26" s="42">
        <f>SUM(L13:L24)</f>
        <v>1051</v>
      </c>
      <c r="M26" s="44">
        <f t="shared" si="2"/>
        <v>0.9731481481481481</v>
      </c>
      <c r="N26" s="42">
        <f>SUM(N13:N24)</f>
        <v>1690</v>
      </c>
      <c r="O26" s="44">
        <f t="shared" si="3"/>
        <v>0.9791425260718424</v>
      </c>
      <c r="P26" s="42">
        <f>SUM(P13:P24)</f>
        <v>11</v>
      </c>
      <c r="Q26" s="44">
        <f t="shared" si="4"/>
        <v>0.006373117033603708</v>
      </c>
      <c r="R26" s="42">
        <f>SUM(R13:R24)</f>
        <v>7</v>
      </c>
      <c r="S26" s="44">
        <f t="shared" si="5"/>
        <v>0.004055619930475087</v>
      </c>
      <c r="T26" s="42">
        <f>SUM(T4:T24)</f>
        <v>5</v>
      </c>
      <c r="U26" s="45">
        <f t="shared" si="6"/>
        <v>0.004629629629629629</v>
      </c>
      <c r="V26" s="42">
        <f>SUM(V13:V24)</f>
        <v>2</v>
      </c>
      <c r="W26" s="42">
        <f>SUM(W13:W24)</f>
        <v>0</v>
      </c>
      <c r="X26" s="42">
        <f>SUM(X13:X25)</f>
        <v>10</v>
      </c>
    </row>
    <row r="27" ht="21.75" customHeight="1"/>
    <row r="28" spans="2:21" ht="27.75" customHeight="1">
      <c r="B28" s="88" t="s">
        <v>21</v>
      </c>
      <c r="C28" s="69">
        <f>G37*1000</f>
        <v>83.31209071916287</v>
      </c>
      <c r="D28" s="11" t="s">
        <v>22</v>
      </c>
      <c r="E28" s="36"/>
      <c r="N28" s="2"/>
      <c r="O28" s="164" t="s">
        <v>43</v>
      </c>
      <c r="P28" s="164"/>
      <c r="Q28" s="164"/>
      <c r="R28" s="164"/>
      <c r="S28" s="164"/>
      <c r="T28" s="28">
        <f>E26/D26</f>
        <v>1.598148148148148</v>
      </c>
      <c r="U28" s="2"/>
    </row>
    <row r="29" spans="2:21" ht="27.75" customHeight="1">
      <c r="B29" s="89" t="s">
        <v>23</v>
      </c>
      <c r="C29" s="75">
        <f>G44*1000</f>
        <v>36.98113396838774</v>
      </c>
      <c r="D29" s="13" t="s">
        <v>22</v>
      </c>
      <c r="E29" s="37"/>
      <c r="N29" s="2"/>
      <c r="O29" s="164" t="s">
        <v>44</v>
      </c>
      <c r="P29" s="164"/>
      <c r="Q29" s="164"/>
      <c r="R29" s="164"/>
      <c r="S29" s="164"/>
      <c r="T29" s="29">
        <f>C26/B26</f>
        <v>5.8429752066115705</v>
      </c>
      <c r="U29" s="2"/>
    </row>
    <row r="30" spans="2:21" ht="27.75" customHeight="1">
      <c r="B30" s="90" t="s">
        <v>24</v>
      </c>
      <c r="C30" s="76">
        <f>G51*1000</f>
        <v>14.38380017905799</v>
      </c>
      <c r="D30" s="17" t="s">
        <v>22</v>
      </c>
      <c r="E30" s="38"/>
      <c r="N30" s="2"/>
      <c r="O30" s="164" t="s">
        <v>45</v>
      </c>
      <c r="P30" s="164"/>
      <c r="Q30" s="164"/>
      <c r="R30" s="164"/>
      <c r="S30" s="164"/>
      <c r="T30" s="33">
        <f>D26/C26</f>
        <v>0.15275813295615276</v>
      </c>
      <c r="U30" s="2"/>
    </row>
    <row r="31" spans="2:20" ht="27.75" customHeight="1">
      <c r="B31" s="165" t="s">
        <v>51</v>
      </c>
      <c r="C31" s="147"/>
      <c r="D31" s="147"/>
      <c r="E31" s="147"/>
      <c r="F31" s="147"/>
      <c r="G31" s="147"/>
      <c r="H31" s="147"/>
      <c r="I31" s="35">
        <f>I26+K26</f>
        <v>0.6</v>
      </c>
      <c r="O31" s="164" t="s">
        <v>46</v>
      </c>
      <c r="P31" s="164"/>
      <c r="Q31" s="164"/>
      <c r="R31" s="164"/>
      <c r="S31" s="164"/>
      <c r="T31" s="33">
        <f>E26/C26</f>
        <v>0.24413012729844413</v>
      </c>
    </row>
    <row r="32" spans="2:20" ht="27.75" customHeight="1">
      <c r="B32" s="148" t="s">
        <v>48</v>
      </c>
      <c r="C32" s="149"/>
      <c r="D32" s="149"/>
      <c r="E32" s="149"/>
      <c r="F32" s="149"/>
      <c r="G32" s="149"/>
      <c r="H32" s="18"/>
      <c r="I32" s="19"/>
      <c r="O32" s="156" t="s">
        <v>47</v>
      </c>
      <c r="P32" s="157"/>
      <c r="Q32" s="157"/>
      <c r="R32" s="157"/>
      <c r="S32" s="158"/>
      <c r="T32" s="31">
        <f>F26/D26</f>
        <v>0.39351851851851855</v>
      </c>
    </row>
    <row r="33" spans="1:20" ht="21.75" customHeigh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0"/>
      <c r="P33" s="30"/>
      <c r="Q33" s="30"/>
      <c r="R33" s="30"/>
      <c r="S33" s="30"/>
      <c r="T33" s="32"/>
    </row>
    <row r="34" spans="13:20" ht="34.5" customHeight="1">
      <c r="M34" s="23"/>
      <c r="O34" s="2"/>
      <c r="P34" s="2"/>
      <c r="Q34" s="2"/>
      <c r="R34" s="2"/>
      <c r="S34" s="2"/>
      <c r="T34" s="2"/>
    </row>
    <row r="35" spans="1:24" s="3" customFormat="1" ht="12.75">
      <c r="A35" s="2"/>
      <c r="B35" s="159" t="s">
        <v>50</v>
      </c>
      <c r="C35" s="160"/>
      <c r="D35" s="54" t="s">
        <v>25</v>
      </c>
      <c r="E35" s="54" t="s">
        <v>8</v>
      </c>
      <c r="F35" s="54"/>
      <c r="G35" s="55" t="s">
        <v>26</v>
      </c>
      <c r="O35" s="2"/>
      <c r="P35" s="2"/>
      <c r="Q35" s="2"/>
      <c r="R35" s="2"/>
      <c r="S35" s="2"/>
      <c r="T35" s="2"/>
      <c r="V35" s="2"/>
      <c r="W35" s="2"/>
      <c r="X35" s="2"/>
    </row>
    <row r="36" spans="1:24" s="3" customFormat="1" ht="12.75">
      <c r="A36" s="2"/>
      <c r="B36" s="12"/>
      <c r="C36" s="15"/>
      <c r="D36" s="56"/>
      <c r="E36" s="56"/>
      <c r="F36" s="56"/>
      <c r="G36" s="57"/>
      <c r="N36" s="47" t="s">
        <v>57</v>
      </c>
      <c r="O36" s="47"/>
      <c r="P36" s="47">
        <f>H26+J26+V26+W26+X26</f>
        <v>30</v>
      </c>
      <c r="V36" s="2"/>
      <c r="W36" s="2"/>
      <c r="X36" s="2"/>
    </row>
    <row r="37" spans="1:24" s="3" customFormat="1" ht="12.75">
      <c r="A37" s="2"/>
      <c r="B37" s="161">
        <f>G26</f>
        <v>30</v>
      </c>
      <c r="C37" s="162"/>
      <c r="D37" s="58">
        <f>E26</f>
        <v>1726</v>
      </c>
      <c r="E37" s="59">
        <f>B37/(D37+B37/2)</f>
        <v>0.01723147616312464</v>
      </c>
      <c r="F37" s="58"/>
      <c r="G37" s="60">
        <f>G40/D37</f>
        <v>0.08331209071916287</v>
      </c>
      <c r="V37" s="2"/>
      <c r="W37" s="2"/>
      <c r="X37" s="2"/>
    </row>
    <row r="38" spans="1:24" s="3" customFormat="1" ht="12.75">
      <c r="A38" s="2"/>
      <c r="B38" s="61"/>
      <c r="C38" s="62"/>
      <c r="D38" s="58"/>
      <c r="E38" s="59"/>
      <c r="F38" s="58"/>
      <c r="G38" s="60"/>
      <c r="V38" s="2"/>
      <c r="W38" s="2"/>
      <c r="X38" s="2"/>
    </row>
    <row r="39" spans="1:24" s="3" customFormat="1" ht="12.75">
      <c r="A39" s="2"/>
      <c r="B39" s="12">
        <f>B37</f>
        <v>30</v>
      </c>
      <c r="C39" s="56">
        <f>D37-B39</f>
        <v>1696</v>
      </c>
      <c r="D39" s="56">
        <f>C39-B39</f>
        <v>1666</v>
      </c>
      <c r="E39" s="56">
        <f>D39-B39</f>
        <v>1636</v>
      </c>
      <c r="F39" s="56">
        <f>E39-B39</f>
        <v>1606</v>
      </c>
      <c r="G39" s="63"/>
      <c r="V39" s="2"/>
      <c r="W39" s="2"/>
      <c r="X39" s="2"/>
    </row>
    <row r="40" spans="1:24" s="3" customFormat="1" ht="12.75">
      <c r="A40" s="2"/>
      <c r="B40" s="16">
        <f>B37</f>
        <v>30</v>
      </c>
      <c r="C40" s="64">
        <f>C39*E37</f>
        <v>29.22458357265939</v>
      </c>
      <c r="D40" s="64">
        <f>D39*E37</f>
        <v>28.70763928776565</v>
      </c>
      <c r="E40" s="64">
        <f>E39*E37</f>
        <v>28.190695002871912</v>
      </c>
      <c r="F40" s="64">
        <f>F39*E37</f>
        <v>27.673750717978173</v>
      </c>
      <c r="G40" s="65">
        <f>SUM(B40:F40)</f>
        <v>143.79666858127513</v>
      </c>
      <c r="V40" s="2"/>
      <c r="W40" s="2"/>
      <c r="X40" s="2"/>
    </row>
    <row r="42" spans="2:7" ht="12.75">
      <c r="B42" s="159" t="s">
        <v>84</v>
      </c>
      <c r="C42" s="160"/>
      <c r="D42" s="54" t="s">
        <v>25</v>
      </c>
      <c r="E42" s="54" t="s">
        <v>8</v>
      </c>
      <c r="F42" s="54"/>
      <c r="G42" s="55" t="s">
        <v>26</v>
      </c>
    </row>
    <row r="43" spans="2:7" ht="12.75">
      <c r="B43" s="12"/>
      <c r="C43" s="15"/>
      <c r="D43" s="56"/>
      <c r="E43" s="56"/>
      <c r="F43" s="56"/>
      <c r="G43" s="57"/>
    </row>
    <row r="44" spans="2:7" ht="12.75">
      <c r="B44" s="161">
        <f>H26</f>
        <v>13</v>
      </c>
      <c r="C44" s="162"/>
      <c r="D44" s="68">
        <f>E26</f>
        <v>1726</v>
      </c>
      <c r="E44" s="59">
        <f>B44/(D44+B44/2)</f>
        <v>0.007503607503607504</v>
      </c>
      <c r="F44" s="58"/>
      <c r="G44" s="60">
        <f>G47/D44</f>
        <v>0.03698113396838774</v>
      </c>
    </row>
    <row r="45" spans="2:7" ht="12.75">
      <c r="B45" s="61"/>
      <c r="C45" s="62"/>
      <c r="D45" s="58"/>
      <c r="E45" s="59"/>
      <c r="F45" s="58"/>
      <c r="G45" s="60"/>
    </row>
    <row r="46" spans="2:7" ht="12.75">
      <c r="B46" s="12">
        <f>B44</f>
        <v>13</v>
      </c>
      <c r="C46" s="56">
        <f>D44-B46</f>
        <v>1713</v>
      </c>
      <c r="D46" s="56">
        <f>C46-B46</f>
        <v>1700</v>
      </c>
      <c r="E46" s="56">
        <f>D46-B46</f>
        <v>1687</v>
      </c>
      <c r="F46" s="56">
        <f>E46-B46</f>
        <v>1674</v>
      </c>
      <c r="G46" s="63"/>
    </row>
    <row r="47" spans="2:7" ht="12.75">
      <c r="B47" s="16">
        <f>B44</f>
        <v>13</v>
      </c>
      <c r="C47" s="64">
        <f>C46*E44</f>
        <v>12.853679653679654</v>
      </c>
      <c r="D47" s="64">
        <f>D46*E44</f>
        <v>12.756132756132756</v>
      </c>
      <c r="E47" s="64">
        <f>E46*E44</f>
        <v>12.658585858585859</v>
      </c>
      <c r="F47" s="64">
        <f>F46*E44</f>
        <v>12.56103896103896</v>
      </c>
      <c r="G47" s="65">
        <f>SUM(B47:F47)</f>
        <v>63.82943722943723</v>
      </c>
    </row>
    <row r="49" spans="2:7" ht="12.75">
      <c r="B49" s="159" t="s">
        <v>85</v>
      </c>
      <c r="C49" s="160"/>
      <c r="D49" s="54" t="s">
        <v>25</v>
      </c>
      <c r="E49" s="54" t="s">
        <v>8</v>
      </c>
      <c r="F49" s="54"/>
      <c r="G49" s="55" t="s">
        <v>26</v>
      </c>
    </row>
    <row r="50" spans="2:7" ht="12.75">
      <c r="B50" s="12"/>
      <c r="C50" s="15"/>
      <c r="D50" s="56"/>
      <c r="E50" s="56"/>
      <c r="F50" s="56"/>
      <c r="G50" s="57"/>
    </row>
    <row r="51" spans="2:7" ht="12.75">
      <c r="B51" s="161">
        <f>J26</f>
        <v>5</v>
      </c>
      <c r="C51" s="162"/>
      <c r="D51" s="68">
        <f>E26</f>
        <v>1726</v>
      </c>
      <c r="E51" s="59">
        <f>B51/(D51+B51/2)</f>
        <v>0.0028926815157651145</v>
      </c>
      <c r="F51" s="58"/>
      <c r="G51" s="60">
        <f>G54/D51</f>
        <v>0.014383800179057991</v>
      </c>
    </row>
    <row r="52" spans="2:7" ht="12.75">
      <c r="B52" s="61"/>
      <c r="C52" s="62"/>
      <c r="D52" s="58"/>
      <c r="E52" s="59"/>
      <c r="F52" s="58"/>
      <c r="G52" s="60"/>
    </row>
    <row r="53" spans="2:7" ht="12.75">
      <c r="B53" s="12">
        <f>B51</f>
        <v>5</v>
      </c>
      <c r="C53" s="56">
        <f>D51-B53</f>
        <v>1721</v>
      </c>
      <c r="D53" s="56">
        <f>C53-B53</f>
        <v>1716</v>
      </c>
      <c r="E53" s="56">
        <f>D53-B53</f>
        <v>1711</v>
      </c>
      <c r="F53" s="56">
        <f>E53-B53</f>
        <v>1706</v>
      </c>
      <c r="G53" s="63"/>
    </row>
    <row r="54" spans="2:7" ht="12.75">
      <c r="B54" s="16">
        <f>B51</f>
        <v>5</v>
      </c>
      <c r="C54" s="64">
        <f>C53*E51</f>
        <v>4.978304888631762</v>
      </c>
      <c r="D54" s="64">
        <f>D53*E51</f>
        <v>4.9638414810529365</v>
      </c>
      <c r="E54" s="64">
        <f>E53*E51</f>
        <v>4.949378073474111</v>
      </c>
      <c r="F54" s="64">
        <f>F53*E51</f>
        <v>4.934914665895286</v>
      </c>
      <c r="G54" s="65">
        <f>SUM(B54:F54)</f>
        <v>24.826439109054093</v>
      </c>
    </row>
  </sheetData>
  <sheetProtection/>
  <mergeCells count="37">
    <mergeCell ref="G4:G12"/>
    <mergeCell ref="H4:H12"/>
    <mergeCell ref="F4:F12"/>
    <mergeCell ref="B37:C37"/>
    <mergeCell ref="D4:D12"/>
    <mergeCell ref="E4:E12"/>
    <mergeCell ref="B49:C49"/>
    <mergeCell ref="B51:C51"/>
    <mergeCell ref="B42:C42"/>
    <mergeCell ref="B4:B12"/>
    <mergeCell ref="C4:C12"/>
    <mergeCell ref="B44:C44"/>
    <mergeCell ref="V2:X3"/>
    <mergeCell ref="W4:W12"/>
    <mergeCell ref="X4:X12"/>
    <mergeCell ref="Q4:Q12"/>
    <mergeCell ref="R4:R12"/>
    <mergeCell ref="S4:S12"/>
    <mergeCell ref="T4:T12"/>
    <mergeCell ref="U4:U12"/>
    <mergeCell ref="V4:V12"/>
    <mergeCell ref="B35:C35"/>
    <mergeCell ref="O28:S28"/>
    <mergeCell ref="O29:S29"/>
    <mergeCell ref="O30:S30"/>
    <mergeCell ref="B31:H31"/>
    <mergeCell ref="O31:S31"/>
    <mergeCell ref="K4:K12"/>
    <mergeCell ref="L4:L12"/>
    <mergeCell ref="B32:G32"/>
    <mergeCell ref="O32:S32"/>
    <mergeCell ref="M4:M12"/>
    <mergeCell ref="N4:N12"/>
    <mergeCell ref="O4:O12"/>
    <mergeCell ref="P4:P12"/>
    <mergeCell ref="I4:I12"/>
    <mergeCell ref="J4:J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67" r:id="rId3"/>
  <headerFooter alignWithMargins="0">
    <oddFooter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7"/>
  <sheetViews>
    <sheetView zoomScalePageLayoutView="0" workbookViewId="0" topLeftCell="A7">
      <selection activeCell="B14" sqref="B14:B18"/>
    </sheetView>
  </sheetViews>
  <sheetFormatPr defaultColWidth="11.421875" defaultRowHeight="15"/>
  <cols>
    <col min="1" max="1" width="4.421875" style="2" customWidth="1"/>
    <col min="2" max="2" width="23.7109375" style="2" customWidth="1"/>
    <col min="3" max="3" width="6.7109375" style="2" customWidth="1"/>
    <col min="4" max="4" width="6.7109375" style="3" customWidth="1"/>
    <col min="5" max="5" width="5.57421875" style="3" customWidth="1"/>
    <col min="6" max="6" width="6.7109375" style="3" customWidth="1"/>
    <col min="7" max="7" width="4.7109375" style="3" customWidth="1"/>
    <col min="8" max="8" width="6.7109375" style="3" customWidth="1"/>
    <col min="9" max="9" width="4.7109375" style="3" customWidth="1"/>
    <col min="10" max="10" width="6.7109375" style="3" customWidth="1"/>
    <col min="11" max="11" width="4.7109375" style="3" customWidth="1"/>
    <col min="12" max="12" width="7.00390625" style="3" customWidth="1"/>
    <col min="13" max="13" width="5.7109375" style="3" customWidth="1"/>
    <col min="14" max="14" width="7.28125" style="3" customWidth="1"/>
    <col min="15" max="18" width="6.7109375" style="3" customWidth="1"/>
    <col min="19" max="19" width="5.7109375" style="3" customWidth="1"/>
    <col min="20" max="20" width="6.57421875" style="3" customWidth="1"/>
    <col min="21" max="22" width="6.140625" style="3" customWidth="1"/>
    <col min="23" max="25" width="4.7109375" style="2" customWidth="1"/>
    <col min="26" max="16384" width="11.421875" style="2" customWidth="1"/>
  </cols>
  <sheetData>
    <row r="2" spans="2:8" ht="20.25">
      <c r="B2" s="39" t="s">
        <v>31</v>
      </c>
      <c r="H2" s="24" t="s">
        <v>87</v>
      </c>
    </row>
    <row r="3" spans="23:25" ht="12.75">
      <c r="W3" s="151" t="s">
        <v>0</v>
      </c>
      <c r="X3" s="151"/>
      <c r="Y3" s="151"/>
    </row>
    <row r="4" spans="2:25" ht="20.25">
      <c r="B4" s="39" t="s">
        <v>29</v>
      </c>
      <c r="C4" s="1"/>
      <c r="W4" s="151"/>
      <c r="X4" s="151"/>
      <c r="Y4" s="151"/>
    </row>
    <row r="5" spans="3:25" ht="12.75" customHeight="1">
      <c r="C5" s="152" t="s">
        <v>1</v>
      </c>
      <c r="D5" s="150" t="s">
        <v>2</v>
      </c>
      <c r="E5" s="152" t="s">
        <v>3</v>
      </c>
      <c r="F5" s="150" t="s">
        <v>4</v>
      </c>
      <c r="G5" s="150" t="s">
        <v>5</v>
      </c>
      <c r="H5" s="150" t="s">
        <v>6</v>
      </c>
      <c r="I5" s="150" t="s">
        <v>7</v>
      </c>
      <c r="J5" s="155" t="s">
        <v>8</v>
      </c>
      <c r="K5" s="150" t="s">
        <v>9</v>
      </c>
      <c r="L5" s="155" t="s">
        <v>8</v>
      </c>
      <c r="M5" s="150" t="s">
        <v>10</v>
      </c>
      <c r="N5" s="155" t="s">
        <v>11</v>
      </c>
      <c r="O5" s="150" t="s">
        <v>12</v>
      </c>
      <c r="P5" s="155" t="s">
        <v>8</v>
      </c>
      <c r="Q5" s="150" t="s">
        <v>13</v>
      </c>
      <c r="R5" s="155" t="s">
        <v>14</v>
      </c>
      <c r="S5" s="150" t="s">
        <v>15</v>
      </c>
      <c r="T5" s="155" t="s">
        <v>14</v>
      </c>
      <c r="U5" s="150" t="s">
        <v>16</v>
      </c>
      <c r="V5" s="155" t="s">
        <v>8</v>
      </c>
      <c r="W5" s="163" t="s">
        <v>17</v>
      </c>
      <c r="X5" s="163" t="s">
        <v>18</v>
      </c>
      <c r="Y5" s="163" t="s">
        <v>56</v>
      </c>
    </row>
    <row r="6" spans="3:25" ht="12.75" customHeight="1">
      <c r="C6" s="153"/>
      <c r="D6" s="150"/>
      <c r="E6" s="153"/>
      <c r="F6" s="150"/>
      <c r="G6" s="150"/>
      <c r="H6" s="150"/>
      <c r="I6" s="150"/>
      <c r="J6" s="155"/>
      <c r="K6" s="150"/>
      <c r="L6" s="155"/>
      <c r="M6" s="150"/>
      <c r="N6" s="155"/>
      <c r="O6" s="150"/>
      <c r="P6" s="155"/>
      <c r="Q6" s="150"/>
      <c r="R6" s="155"/>
      <c r="S6" s="150"/>
      <c r="T6" s="155"/>
      <c r="U6" s="150"/>
      <c r="V6" s="155"/>
      <c r="W6" s="163"/>
      <c r="X6" s="163"/>
      <c r="Y6" s="163"/>
    </row>
    <row r="7" spans="3:25" ht="12.75" customHeight="1">
      <c r="C7" s="153"/>
      <c r="D7" s="150"/>
      <c r="E7" s="153"/>
      <c r="F7" s="150"/>
      <c r="G7" s="150"/>
      <c r="H7" s="150"/>
      <c r="I7" s="150"/>
      <c r="J7" s="155"/>
      <c r="K7" s="150"/>
      <c r="L7" s="155"/>
      <c r="M7" s="150"/>
      <c r="N7" s="155"/>
      <c r="O7" s="150"/>
      <c r="P7" s="155"/>
      <c r="Q7" s="150"/>
      <c r="R7" s="155"/>
      <c r="S7" s="150"/>
      <c r="T7" s="155"/>
      <c r="U7" s="150"/>
      <c r="V7" s="155"/>
      <c r="W7" s="163"/>
      <c r="X7" s="163"/>
      <c r="Y7" s="163"/>
    </row>
    <row r="8" spans="3:25" ht="12.75" customHeight="1">
      <c r="C8" s="153"/>
      <c r="D8" s="150"/>
      <c r="E8" s="153"/>
      <c r="F8" s="150"/>
      <c r="G8" s="150"/>
      <c r="H8" s="150"/>
      <c r="I8" s="150"/>
      <c r="J8" s="155"/>
      <c r="K8" s="150"/>
      <c r="L8" s="155"/>
      <c r="M8" s="150"/>
      <c r="N8" s="155"/>
      <c r="O8" s="150"/>
      <c r="P8" s="155"/>
      <c r="Q8" s="150"/>
      <c r="R8" s="155"/>
      <c r="S8" s="150"/>
      <c r="T8" s="155"/>
      <c r="U8" s="150"/>
      <c r="V8" s="155"/>
      <c r="W8" s="163"/>
      <c r="X8" s="163"/>
      <c r="Y8" s="163"/>
    </row>
    <row r="9" spans="3:25" ht="12.75" customHeight="1">
      <c r="C9" s="153"/>
      <c r="D9" s="150"/>
      <c r="E9" s="153"/>
      <c r="F9" s="150"/>
      <c r="G9" s="150"/>
      <c r="H9" s="150"/>
      <c r="I9" s="150"/>
      <c r="J9" s="155"/>
      <c r="K9" s="150"/>
      <c r="L9" s="155"/>
      <c r="M9" s="150"/>
      <c r="N9" s="155"/>
      <c r="O9" s="150"/>
      <c r="P9" s="155"/>
      <c r="Q9" s="150"/>
      <c r="R9" s="155"/>
      <c r="S9" s="150"/>
      <c r="T9" s="155"/>
      <c r="U9" s="150"/>
      <c r="V9" s="155"/>
      <c r="W9" s="163"/>
      <c r="X9" s="163"/>
      <c r="Y9" s="163"/>
    </row>
    <row r="10" spans="2:25" ht="12.75">
      <c r="B10" s="4"/>
      <c r="C10" s="153"/>
      <c r="D10" s="150"/>
      <c r="E10" s="153"/>
      <c r="F10" s="150"/>
      <c r="G10" s="150"/>
      <c r="H10" s="150"/>
      <c r="I10" s="150"/>
      <c r="J10" s="155"/>
      <c r="K10" s="150"/>
      <c r="L10" s="155"/>
      <c r="M10" s="150"/>
      <c r="N10" s="155"/>
      <c r="O10" s="150"/>
      <c r="P10" s="155"/>
      <c r="Q10" s="150"/>
      <c r="R10" s="155"/>
      <c r="S10" s="150"/>
      <c r="T10" s="155"/>
      <c r="U10" s="150"/>
      <c r="V10" s="155"/>
      <c r="W10" s="163"/>
      <c r="X10" s="163"/>
      <c r="Y10" s="163"/>
    </row>
    <row r="11" spans="3:25" ht="12.75">
      <c r="C11" s="153"/>
      <c r="D11" s="150"/>
      <c r="E11" s="153"/>
      <c r="F11" s="150"/>
      <c r="G11" s="150"/>
      <c r="H11" s="150"/>
      <c r="I11" s="150"/>
      <c r="J11" s="155"/>
      <c r="K11" s="150"/>
      <c r="L11" s="155"/>
      <c r="M11" s="150"/>
      <c r="N11" s="155"/>
      <c r="O11" s="150"/>
      <c r="P11" s="155"/>
      <c r="Q11" s="150"/>
      <c r="R11" s="155"/>
      <c r="S11" s="150"/>
      <c r="T11" s="155"/>
      <c r="U11" s="150"/>
      <c r="V11" s="155"/>
      <c r="W11" s="163"/>
      <c r="X11" s="163"/>
      <c r="Y11" s="163"/>
    </row>
    <row r="12" spans="3:25" ht="12.75">
      <c r="C12" s="153"/>
      <c r="D12" s="150"/>
      <c r="E12" s="153"/>
      <c r="F12" s="150"/>
      <c r="G12" s="150"/>
      <c r="H12" s="150"/>
      <c r="I12" s="150"/>
      <c r="J12" s="155"/>
      <c r="K12" s="150"/>
      <c r="L12" s="155"/>
      <c r="M12" s="150"/>
      <c r="N12" s="155"/>
      <c r="O12" s="150"/>
      <c r="P12" s="155"/>
      <c r="Q12" s="150"/>
      <c r="R12" s="155"/>
      <c r="S12" s="150"/>
      <c r="T12" s="155"/>
      <c r="U12" s="150"/>
      <c r="V12" s="155"/>
      <c r="W12" s="163"/>
      <c r="X12" s="163"/>
      <c r="Y12" s="163"/>
    </row>
    <row r="13" spans="3:25" ht="12.75">
      <c r="C13" s="154"/>
      <c r="D13" s="150"/>
      <c r="E13" s="154"/>
      <c r="F13" s="150"/>
      <c r="G13" s="150"/>
      <c r="H13" s="150"/>
      <c r="I13" s="150"/>
      <c r="J13" s="155"/>
      <c r="K13" s="150"/>
      <c r="L13" s="155"/>
      <c r="M13" s="150"/>
      <c r="N13" s="155"/>
      <c r="O13" s="150"/>
      <c r="P13" s="155"/>
      <c r="Q13" s="150"/>
      <c r="R13" s="155"/>
      <c r="S13" s="150"/>
      <c r="T13" s="155"/>
      <c r="U13" s="150"/>
      <c r="V13" s="155"/>
      <c r="W13" s="163"/>
      <c r="X13" s="163"/>
      <c r="Y13" s="163"/>
    </row>
    <row r="14" spans="2:25" s="4" customFormat="1" ht="39.75" customHeight="1">
      <c r="B14" s="40" t="s">
        <v>52</v>
      </c>
      <c r="C14" s="6">
        <f>'[3]ambalolo'!$CF$4</f>
        <v>168</v>
      </c>
      <c r="D14" s="6">
        <f>'[3]ambalolo'!$CF$6</f>
        <v>989</v>
      </c>
      <c r="E14" s="6">
        <f>'[3]ambalolo'!$CF$5</f>
        <v>144</v>
      </c>
      <c r="F14" s="6">
        <f>'[3]ambalolo'!$CF$8</f>
        <v>221</v>
      </c>
      <c r="G14" s="6">
        <f>'[3]ambalolo'!$CF$7</f>
        <v>72</v>
      </c>
      <c r="H14" s="6">
        <f>'[3]ambalolo'!$CF$9</f>
        <v>6</v>
      </c>
      <c r="I14" s="6">
        <v>1</v>
      </c>
      <c r="J14" s="7">
        <f aca="true" t="shared" si="0" ref="J14:J19">I14/H14</f>
        <v>0.16666666666666666</v>
      </c>
      <c r="K14" s="6">
        <v>1</v>
      </c>
      <c r="L14" s="7">
        <f aca="true" t="shared" si="1" ref="L14:L19">K14/H14</f>
        <v>0.16666666666666666</v>
      </c>
      <c r="M14" s="6">
        <f>'[3]ambalolo'!$CF$10</f>
        <v>130</v>
      </c>
      <c r="N14" s="7">
        <f aca="true" t="shared" si="2" ref="N14:N19">M14/E14</f>
        <v>0.9027777777777778</v>
      </c>
      <c r="O14" s="6">
        <f>'[3]ambalolo'!$CF$11</f>
        <v>196</v>
      </c>
      <c r="P14" s="7">
        <f aca="true" t="shared" si="3" ref="P14:P19">O14/F14</f>
        <v>0.8868778280542986</v>
      </c>
      <c r="Q14" s="6">
        <f>'[3]ambalolo'!$CF$12</f>
        <v>1</v>
      </c>
      <c r="R14" s="7">
        <f aca="true" t="shared" si="4" ref="R14:R19">Q14/F14</f>
        <v>0.004524886877828055</v>
      </c>
      <c r="S14" s="6">
        <f>'[3]ambalolo'!$CF$13</f>
        <v>3</v>
      </c>
      <c r="T14" s="7">
        <f aca="true" t="shared" si="5" ref="T14:T19">S14/F14</f>
        <v>0.013574660633484163</v>
      </c>
      <c r="U14" s="6">
        <f>'[3]ambalolo'!$CF$14</f>
        <v>0</v>
      </c>
      <c r="V14" s="8">
        <f aca="true" t="shared" si="6" ref="V14:V19">U14/E14</f>
        <v>0</v>
      </c>
      <c r="W14" s="6">
        <v>2</v>
      </c>
      <c r="X14" s="6"/>
      <c r="Y14" s="6">
        <v>2</v>
      </c>
    </row>
    <row r="15" spans="2:25" s="4" customFormat="1" ht="39.75" customHeight="1">
      <c r="B15" s="87" t="s">
        <v>53</v>
      </c>
      <c r="C15" s="6">
        <f>'[3]bevinany'!$CF$4</f>
        <v>218</v>
      </c>
      <c r="D15" s="6">
        <f>'[3]bevinany'!$CF$6</f>
        <v>1466</v>
      </c>
      <c r="E15" s="6">
        <f>'[3]bevinany'!$CF$5</f>
        <v>243</v>
      </c>
      <c r="F15" s="6">
        <f>'[3]bevinany'!$CF$8</f>
        <v>386</v>
      </c>
      <c r="G15" s="6">
        <f>'[3]bevinany'!$CF$7</f>
        <v>83</v>
      </c>
      <c r="H15" s="6">
        <f>'[3]bevinany'!$CF$9</f>
        <v>2</v>
      </c>
      <c r="I15" s="6">
        <v>0</v>
      </c>
      <c r="J15" s="7">
        <f t="shared" si="0"/>
        <v>0</v>
      </c>
      <c r="K15" s="6">
        <v>2</v>
      </c>
      <c r="L15" s="8">
        <f t="shared" si="1"/>
        <v>1</v>
      </c>
      <c r="M15" s="6">
        <f>'[3]bevinany'!$CF$10</f>
        <v>177</v>
      </c>
      <c r="N15" s="7">
        <f t="shared" si="2"/>
        <v>0.7283950617283951</v>
      </c>
      <c r="O15" s="6">
        <f>'[3]bevinany'!$CF$11</f>
        <v>282</v>
      </c>
      <c r="P15" s="7">
        <f t="shared" si="3"/>
        <v>0.7305699481865285</v>
      </c>
      <c r="Q15" s="6">
        <f>'[3]bevinany'!$CF$12</f>
        <v>0</v>
      </c>
      <c r="R15" s="7">
        <f t="shared" si="4"/>
        <v>0</v>
      </c>
      <c r="S15" s="6">
        <f>'[3]bevinany'!$CF$13</f>
        <v>2</v>
      </c>
      <c r="T15" s="7">
        <f t="shared" si="5"/>
        <v>0.0051813471502590676</v>
      </c>
      <c r="U15" s="6">
        <f>'[3]bevinany'!$CF$14</f>
        <v>0</v>
      </c>
      <c r="V15" s="8">
        <f t="shared" si="6"/>
        <v>0</v>
      </c>
      <c r="W15" s="6"/>
      <c r="X15" s="6"/>
      <c r="Y15" s="6"/>
    </row>
    <row r="16" spans="2:25" s="4" customFormat="1" ht="39.75" customHeight="1">
      <c r="B16" s="87" t="s">
        <v>29</v>
      </c>
      <c r="C16" s="6">
        <f>'[3]ivandrika'!$CF$4</f>
        <v>310</v>
      </c>
      <c r="D16" s="6">
        <f>'[3]ivandrika'!$CF$6</f>
        <v>1858</v>
      </c>
      <c r="E16" s="6">
        <f>'[3]ivandrika'!$CF$5</f>
        <v>276</v>
      </c>
      <c r="F16" s="6">
        <f>'[3]ivandrika'!$CF$8</f>
        <v>456</v>
      </c>
      <c r="G16" s="6">
        <f>'[3]ivandrika'!$CF$7</f>
        <v>131</v>
      </c>
      <c r="H16" s="6">
        <f>'[3]ivandrika'!$CF$9</f>
        <v>10</v>
      </c>
      <c r="I16" s="26">
        <v>5</v>
      </c>
      <c r="J16" s="7">
        <f t="shared" si="0"/>
        <v>0.5</v>
      </c>
      <c r="K16" s="26">
        <v>3</v>
      </c>
      <c r="L16" s="7">
        <f t="shared" si="1"/>
        <v>0.3</v>
      </c>
      <c r="M16" s="6">
        <f>'[3]ivandrika'!$CF$10</f>
        <v>252</v>
      </c>
      <c r="N16" s="7">
        <f t="shared" si="2"/>
        <v>0.9130434782608695</v>
      </c>
      <c r="O16" s="6">
        <f>'[3]ivandrika'!$CF$11</f>
        <v>419</v>
      </c>
      <c r="P16" s="7">
        <f t="shared" si="3"/>
        <v>0.918859649122807</v>
      </c>
      <c r="Q16" s="6">
        <f>'[3]ivandrika'!$CF$12</f>
        <v>4</v>
      </c>
      <c r="R16" s="7">
        <f t="shared" si="4"/>
        <v>0.008771929824561403</v>
      </c>
      <c r="S16" s="6">
        <f>'[3]ivandrika'!$CF$13</f>
        <v>21</v>
      </c>
      <c r="T16" s="7">
        <f t="shared" si="5"/>
        <v>0.046052631578947366</v>
      </c>
      <c r="U16" s="6">
        <v>0</v>
      </c>
      <c r="V16" s="8">
        <f t="shared" si="6"/>
        <v>0</v>
      </c>
      <c r="W16" s="26">
        <v>1</v>
      </c>
      <c r="X16" s="26"/>
      <c r="Y16" s="26">
        <v>1</v>
      </c>
    </row>
    <row r="17" spans="2:25" s="4" customFormat="1" ht="39.75" customHeight="1">
      <c r="B17" s="87" t="s">
        <v>54</v>
      </c>
      <c r="C17" s="6">
        <f>'[3]bekaraoka'!$CF$5</f>
        <v>284</v>
      </c>
      <c r="D17" s="6">
        <f>'[3]bekaraoka'!$CF$7</f>
        <v>1526</v>
      </c>
      <c r="E17" s="6">
        <f>'[3]bekaraoka'!$CF$6</f>
        <v>243</v>
      </c>
      <c r="F17" s="6">
        <f>'[3]bekaraoka'!$CF$9</f>
        <v>399</v>
      </c>
      <c r="G17" s="6">
        <f>'[3]bekaraoka'!$CF$8</f>
        <v>179</v>
      </c>
      <c r="H17" s="6">
        <f>'[3]bekaraoka'!$CF$10</f>
        <v>13</v>
      </c>
      <c r="I17" s="6">
        <v>2</v>
      </c>
      <c r="J17" s="7">
        <f t="shared" si="0"/>
        <v>0.15384615384615385</v>
      </c>
      <c r="K17" s="6">
        <v>4</v>
      </c>
      <c r="L17" s="7">
        <f t="shared" si="1"/>
        <v>0.3076923076923077</v>
      </c>
      <c r="M17" s="6">
        <f>'[3]bekaraoka'!$CF$11</f>
        <v>229</v>
      </c>
      <c r="N17" s="7">
        <f t="shared" si="2"/>
        <v>0.9423868312757202</v>
      </c>
      <c r="O17" s="6">
        <f>'[3]bekaraoka'!$CF$12</f>
        <v>382</v>
      </c>
      <c r="P17" s="8">
        <f t="shared" si="3"/>
        <v>0.9573934837092731</v>
      </c>
      <c r="Q17" s="6">
        <f>'[3]bekaraoka'!$CF$13</f>
        <v>1</v>
      </c>
      <c r="R17" s="7">
        <f t="shared" si="4"/>
        <v>0.002506265664160401</v>
      </c>
      <c r="S17" s="6">
        <f>'[3]bekaraoka'!$CF$14</f>
        <v>2</v>
      </c>
      <c r="T17" s="7">
        <f t="shared" si="5"/>
        <v>0.005012531328320802</v>
      </c>
      <c r="U17" s="6">
        <f>'[3]bekaraoka'!$CF$15</f>
        <v>0</v>
      </c>
      <c r="V17" s="8">
        <f t="shared" si="6"/>
        <v>0</v>
      </c>
      <c r="W17" s="6">
        <v>7</v>
      </c>
      <c r="X17" s="6"/>
      <c r="Y17" s="6"/>
    </row>
    <row r="18" spans="2:25" s="4" customFormat="1" ht="39.75" customHeight="1">
      <c r="B18" s="87" t="s">
        <v>55</v>
      </c>
      <c r="C18" s="6">
        <f>'[3]mahazoarivo'!$CF$4</f>
        <v>262</v>
      </c>
      <c r="D18" s="6">
        <f>'[3]mahazoarivo'!$CF$6</f>
        <v>1794</v>
      </c>
      <c r="E18" s="6">
        <f>'[3]mahazoarivo'!$CF$5</f>
        <v>256</v>
      </c>
      <c r="F18" s="6">
        <f>'[3]mahazoarivo'!$CF$8</f>
        <v>371</v>
      </c>
      <c r="G18" s="6">
        <f>'[3]mahazoarivo'!$CF$7</f>
        <v>83</v>
      </c>
      <c r="H18" s="6">
        <f>'[3]mahazoarivo'!$CF$9</f>
        <v>2</v>
      </c>
      <c r="I18" s="6">
        <v>0</v>
      </c>
      <c r="J18" s="7">
        <f t="shared" si="0"/>
        <v>0</v>
      </c>
      <c r="K18" s="6">
        <v>1</v>
      </c>
      <c r="L18" s="7">
        <f t="shared" si="1"/>
        <v>0.5</v>
      </c>
      <c r="M18" s="6">
        <f>'[3]mahazoarivo'!$CF$10</f>
        <v>201</v>
      </c>
      <c r="N18" s="7">
        <f t="shared" si="2"/>
        <v>0.78515625</v>
      </c>
      <c r="O18" s="6">
        <f>'[3]mahazoarivo'!$CF$11</f>
        <v>304</v>
      </c>
      <c r="P18" s="7">
        <f t="shared" si="3"/>
        <v>0.8194070080862533</v>
      </c>
      <c r="Q18" s="6">
        <f>'[3]mahazoarivo'!$CF$12</f>
        <v>3</v>
      </c>
      <c r="R18" s="7">
        <f t="shared" si="4"/>
        <v>0.008086253369272238</v>
      </c>
      <c r="S18" s="6">
        <f>'[3]mahazoarivo'!$CF$13</f>
        <v>9</v>
      </c>
      <c r="T18" s="7">
        <f t="shared" si="5"/>
        <v>0.02425876010781671</v>
      </c>
      <c r="U18" s="6">
        <v>0</v>
      </c>
      <c r="V18" s="8">
        <f t="shared" si="6"/>
        <v>0</v>
      </c>
      <c r="W18" s="6"/>
      <c r="X18" s="6"/>
      <c r="Y18" s="6">
        <v>1</v>
      </c>
    </row>
    <row r="19" spans="2:25" s="46" customFormat="1" ht="39.75" customHeight="1">
      <c r="B19" s="41" t="s">
        <v>20</v>
      </c>
      <c r="C19" s="42">
        <f aca="true" t="shared" si="7" ref="C19:I19">SUM(C14:C18)</f>
        <v>1242</v>
      </c>
      <c r="D19" s="42">
        <f t="shared" si="7"/>
        <v>7633</v>
      </c>
      <c r="E19" s="42">
        <f t="shared" si="7"/>
        <v>1162</v>
      </c>
      <c r="F19" s="42">
        <f t="shared" si="7"/>
        <v>1833</v>
      </c>
      <c r="G19" s="42">
        <f t="shared" si="7"/>
        <v>548</v>
      </c>
      <c r="H19" s="42">
        <f t="shared" si="7"/>
        <v>33</v>
      </c>
      <c r="I19" s="43">
        <f t="shared" si="7"/>
        <v>8</v>
      </c>
      <c r="J19" s="44">
        <f t="shared" si="0"/>
        <v>0.24242424242424243</v>
      </c>
      <c r="K19" s="43">
        <f>SUM(K14:K18)</f>
        <v>11</v>
      </c>
      <c r="L19" s="44">
        <f t="shared" si="1"/>
        <v>0.3333333333333333</v>
      </c>
      <c r="M19" s="42">
        <f>SUM(M14:M18)</f>
        <v>989</v>
      </c>
      <c r="N19" s="44">
        <f t="shared" si="2"/>
        <v>0.851118760757315</v>
      </c>
      <c r="O19" s="42">
        <f>SUM(O14:O18)</f>
        <v>1583</v>
      </c>
      <c r="P19" s="44">
        <f t="shared" si="3"/>
        <v>0.8636115657392253</v>
      </c>
      <c r="Q19" s="42">
        <f>SUM(Q14:Q18)</f>
        <v>9</v>
      </c>
      <c r="R19" s="44">
        <f t="shared" si="4"/>
        <v>0.004909983633387889</v>
      </c>
      <c r="S19" s="42">
        <f>SUM(S14:S18)</f>
        <v>37</v>
      </c>
      <c r="T19" s="44">
        <f t="shared" si="5"/>
        <v>0.020185488270594652</v>
      </c>
      <c r="U19" s="42">
        <f>SUM(U5:U18)</f>
        <v>0</v>
      </c>
      <c r="V19" s="45">
        <f t="shared" si="6"/>
        <v>0</v>
      </c>
      <c r="W19" s="42">
        <f>SUM(W14:W18)</f>
        <v>10</v>
      </c>
      <c r="X19" s="42">
        <f>SUM(X14:X18)</f>
        <v>0</v>
      </c>
      <c r="Y19" s="42">
        <f>SUM(Y14:Y18)</f>
        <v>4</v>
      </c>
    </row>
    <row r="20" ht="21.75" customHeight="1"/>
    <row r="21" spans="3:22" ht="27.75" customHeight="1">
      <c r="C21" s="88" t="s">
        <v>21</v>
      </c>
      <c r="D21" s="69">
        <f>H30*1000</f>
        <v>86.16165115621553</v>
      </c>
      <c r="E21" s="11" t="s">
        <v>22</v>
      </c>
      <c r="F21" s="36"/>
      <c r="O21" s="2"/>
      <c r="P21" s="164" t="s">
        <v>43</v>
      </c>
      <c r="Q21" s="164"/>
      <c r="R21" s="164"/>
      <c r="S21" s="164"/>
      <c r="T21" s="164"/>
      <c r="U21" s="28">
        <f>F19/E19</f>
        <v>1.5774526678141136</v>
      </c>
      <c r="V21" s="2"/>
    </row>
    <row r="22" spans="3:22" ht="27.75" customHeight="1">
      <c r="C22" s="89" t="s">
        <v>23</v>
      </c>
      <c r="D22" s="75">
        <f>H37*1000</f>
        <v>21.594068224212194</v>
      </c>
      <c r="E22" s="13" t="s">
        <v>22</v>
      </c>
      <c r="F22" s="37"/>
      <c r="O22" s="2"/>
      <c r="P22" s="164" t="s">
        <v>44</v>
      </c>
      <c r="Q22" s="164"/>
      <c r="R22" s="164"/>
      <c r="S22" s="164"/>
      <c r="T22" s="164"/>
      <c r="U22" s="29">
        <f>D19/C19</f>
        <v>6.14573268921095</v>
      </c>
      <c r="V22" s="2"/>
    </row>
    <row r="23" spans="3:22" ht="27.75" customHeight="1">
      <c r="C23" s="90" t="s">
        <v>24</v>
      </c>
      <c r="D23" s="76">
        <f>H44*1000</f>
        <v>29.57459123158496</v>
      </c>
      <c r="E23" s="17" t="s">
        <v>22</v>
      </c>
      <c r="F23" s="38"/>
      <c r="O23" s="2"/>
      <c r="P23" s="164" t="s">
        <v>45</v>
      </c>
      <c r="Q23" s="164"/>
      <c r="R23" s="164"/>
      <c r="S23" s="164"/>
      <c r="T23" s="164"/>
      <c r="U23" s="33">
        <f>E19/D19</f>
        <v>0.15223372199659374</v>
      </c>
      <c r="V23" s="2"/>
    </row>
    <row r="24" spans="3:21" ht="27.75" customHeight="1">
      <c r="C24" s="166" t="s">
        <v>51</v>
      </c>
      <c r="D24" s="167"/>
      <c r="E24" s="167"/>
      <c r="F24" s="167"/>
      <c r="G24" s="167"/>
      <c r="H24" s="167"/>
      <c r="I24" s="167"/>
      <c r="J24" s="35">
        <f>J19+L19</f>
        <v>0.5757575757575757</v>
      </c>
      <c r="P24" s="164" t="s">
        <v>46</v>
      </c>
      <c r="Q24" s="164"/>
      <c r="R24" s="164"/>
      <c r="S24" s="164"/>
      <c r="T24" s="164"/>
      <c r="U24" s="33">
        <f>F19/D19</f>
        <v>0.2401414908947989</v>
      </c>
    </row>
    <row r="25" spans="3:21" ht="27.75" customHeight="1">
      <c r="C25" s="128" t="s">
        <v>48</v>
      </c>
      <c r="D25" s="129"/>
      <c r="E25" s="129"/>
      <c r="F25" s="129"/>
      <c r="G25" s="129"/>
      <c r="H25" s="129"/>
      <c r="I25" s="18"/>
      <c r="J25" s="19"/>
      <c r="P25" s="156" t="s">
        <v>47</v>
      </c>
      <c r="Q25" s="157"/>
      <c r="R25" s="157"/>
      <c r="S25" s="157"/>
      <c r="T25" s="158"/>
      <c r="U25" s="31">
        <f>G19/E19</f>
        <v>0.47160068846815834</v>
      </c>
    </row>
    <row r="26" spans="2:21" ht="21.75" customHeight="1"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0"/>
      <c r="Q26" s="30"/>
      <c r="R26" s="30"/>
      <c r="S26" s="30"/>
      <c r="T26" s="30"/>
      <c r="U26" s="32"/>
    </row>
    <row r="27" spans="14:21" ht="34.5" customHeight="1">
      <c r="N27" s="23"/>
      <c r="P27" s="2"/>
      <c r="Q27" s="2"/>
      <c r="R27" s="2"/>
      <c r="S27" s="2"/>
      <c r="T27" s="2"/>
      <c r="U27" s="2"/>
    </row>
    <row r="28" spans="3:21" ht="12.75">
      <c r="C28" s="159" t="s">
        <v>50</v>
      </c>
      <c r="D28" s="160"/>
      <c r="E28" s="54" t="s">
        <v>25</v>
      </c>
      <c r="F28" s="54" t="s">
        <v>8</v>
      </c>
      <c r="G28" s="54"/>
      <c r="H28" s="55" t="s">
        <v>26</v>
      </c>
      <c r="P28" s="2"/>
      <c r="Q28" s="2"/>
      <c r="R28" s="2"/>
      <c r="S28" s="2"/>
      <c r="T28" s="2"/>
      <c r="U28" s="2"/>
    </row>
    <row r="29" spans="3:17" ht="12.75">
      <c r="C29" s="12"/>
      <c r="D29" s="15"/>
      <c r="E29" s="56"/>
      <c r="F29" s="56"/>
      <c r="G29" s="56"/>
      <c r="H29" s="57"/>
      <c r="O29" s="47" t="s">
        <v>57</v>
      </c>
      <c r="P29" s="47"/>
      <c r="Q29" s="47">
        <f>I19+K19+W19+X19+Y19</f>
        <v>33</v>
      </c>
    </row>
    <row r="30" spans="3:8" ht="12.75">
      <c r="C30" s="161">
        <f>H19</f>
        <v>33</v>
      </c>
      <c r="D30" s="162"/>
      <c r="E30" s="58">
        <f>F19</f>
        <v>1833</v>
      </c>
      <c r="F30" s="59">
        <f>C30/(E30+C30/2)</f>
        <v>0.017842660178426603</v>
      </c>
      <c r="G30" s="58"/>
      <c r="H30" s="60">
        <f>H33/E30</f>
        <v>0.08616165115621553</v>
      </c>
    </row>
    <row r="31" spans="3:18" ht="12.75">
      <c r="C31" s="12"/>
      <c r="D31" s="66"/>
      <c r="E31" s="56"/>
      <c r="F31" s="67"/>
      <c r="G31" s="56"/>
      <c r="H31" s="63"/>
      <c r="P31" s="22"/>
      <c r="Q31" s="22"/>
      <c r="R31" s="22"/>
    </row>
    <row r="32" spans="3:8" ht="12.75">
      <c r="C32" s="12">
        <f>C30</f>
        <v>33</v>
      </c>
      <c r="D32" s="56">
        <f>E30-C32</f>
        <v>1800</v>
      </c>
      <c r="E32" s="56">
        <f>D32-C32</f>
        <v>1767</v>
      </c>
      <c r="F32" s="56">
        <f>E32-C32</f>
        <v>1734</v>
      </c>
      <c r="G32" s="56">
        <f>F32-C32</f>
        <v>1701</v>
      </c>
      <c r="H32" s="63"/>
    </row>
    <row r="33" spans="3:8" ht="12.75">
      <c r="C33" s="16">
        <f>C30</f>
        <v>33</v>
      </c>
      <c r="D33" s="64">
        <f>D32*F30</f>
        <v>32.11678832116789</v>
      </c>
      <c r="E33" s="64">
        <f>E32*F30</f>
        <v>31.52798053527981</v>
      </c>
      <c r="F33" s="64">
        <f>F32*F30</f>
        <v>30.93917274939173</v>
      </c>
      <c r="G33" s="64">
        <f>G32*F30</f>
        <v>30.35036496350365</v>
      </c>
      <c r="H33" s="65">
        <f>SUM(C33:G33)</f>
        <v>157.93430656934308</v>
      </c>
    </row>
    <row r="35" spans="3:8" ht="12.75">
      <c r="C35" s="159" t="s">
        <v>84</v>
      </c>
      <c r="D35" s="160"/>
      <c r="E35" s="54" t="s">
        <v>25</v>
      </c>
      <c r="F35" s="54" t="s">
        <v>8</v>
      </c>
      <c r="G35" s="54"/>
      <c r="H35" s="55" t="s">
        <v>26</v>
      </c>
    </row>
    <row r="36" spans="3:8" ht="12.75">
      <c r="C36" s="12"/>
      <c r="D36" s="15"/>
      <c r="E36" s="56"/>
      <c r="F36" s="56"/>
      <c r="G36" s="56"/>
      <c r="H36" s="57"/>
    </row>
    <row r="37" spans="3:8" ht="12.75">
      <c r="C37" s="161">
        <f>I19</f>
        <v>8</v>
      </c>
      <c r="D37" s="162"/>
      <c r="E37" s="68">
        <f>F19</f>
        <v>1833</v>
      </c>
      <c r="F37" s="59">
        <f>C37/(E37+C37/2)</f>
        <v>0.004354926510615134</v>
      </c>
      <c r="G37" s="58"/>
      <c r="H37" s="60">
        <f>H40/E37</f>
        <v>0.021594068224212195</v>
      </c>
    </row>
    <row r="38" spans="3:8" ht="12.75">
      <c r="C38" s="61"/>
      <c r="D38" s="62"/>
      <c r="E38" s="58"/>
      <c r="F38" s="59"/>
      <c r="G38" s="58"/>
      <c r="H38" s="60"/>
    </row>
    <row r="39" spans="3:8" ht="12.75">
      <c r="C39" s="12">
        <f>C37</f>
        <v>8</v>
      </c>
      <c r="D39" s="56">
        <f>E37-C39</f>
        <v>1825</v>
      </c>
      <c r="E39" s="56">
        <f>D39-C39</f>
        <v>1817</v>
      </c>
      <c r="F39" s="56">
        <f>E39-C39</f>
        <v>1809</v>
      </c>
      <c r="G39" s="56">
        <f>F39-C39</f>
        <v>1801</v>
      </c>
      <c r="H39" s="63"/>
    </row>
    <row r="40" spans="3:8" ht="12.75">
      <c r="C40" s="16">
        <f>C37</f>
        <v>8</v>
      </c>
      <c r="D40" s="64">
        <f>D39*F37</f>
        <v>7.947740881872619</v>
      </c>
      <c r="E40" s="64">
        <f>E39*F37</f>
        <v>7.912901469787698</v>
      </c>
      <c r="F40" s="64">
        <f>F39*F37</f>
        <v>7.878062057702777</v>
      </c>
      <c r="G40" s="64">
        <f>G39*F37</f>
        <v>7.843222645617856</v>
      </c>
      <c r="H40" s="65">
        <f>SUM(C40:G40)</f>
        <v>39.58192705498095</v>
      </c>
    </row>
    <row r="42" spans="3:8" ht="12.75">
      <c r="C42" s="159" t="s">
        <v>85</v>
      </c>
      <c r="D42" s="160"/>
      <c r="E42" s="54" t="s">
        <v>25</v>
      </c>
      <c r="F42" s="54" t="s">
        <v>8</v>
      </c>
      <c r="G42" s="54"/>
      <c r="H42" s="55" t="s">
        <v>26</v>
      </c>
    </row>
    <row r="43" spans="3:8" ht="12.75">
      <c r="C43" s="12"/>
      <c r="D43" s="15"/>
      <c r="E43" s="56"/>
      <c r="F43" s="56"/>
      <c r="G43" s="56"/>
      <c r="H43" s="57"/>
    </row>
    <row r="44" spans="3:8" ht="12.75">
      <c r="C44" s="161">
        <f>K19</f>
        <v>11</v>
      </c>
      <c r="D44" s="162"/>
      <c r="E44" s="68">
        <f>F19</f>
        <v>1833</v>
      </c>
      <c r="F44" s="59">
        <f>C44/(E44+C44/2)</f>
        <v>0.005983138428066358</v>
      </c>
      <c r="G44" s="58"/>
      <c r="H44" s="60">
        <f>H47/E44</f>
        <v>0.02957459123158496</v>
      </c>
    </row>
    <row r="45" spans="3:8" ht="12.75">
      <c r="C45" s="61"/>
      <c r="D45" s="62"/>
      <c r="E45" s="58"/>
      <c r="F45" s="59"/>
      <c r="G45" s="58"/>
      <c r="H45" s="60"/>
    </row>
    <row r="46" spans="3:8" ht="12.75">
      <c r="C46" s="12">
        <f>C44</f>
        <v>11</v>
      </c>
      <c r="D46" s="56">
        <f>E44-C46</f>
        <v>1822</v>
      </c>
      <c r="E46" s="56">
        <f>D46-C46</f>
        <v>1811</v>
      </c>
      <c r="F46" s="56">
        <f>E46-C46</f>
        <v>1800</v>
      </c>
      <c r="G46" s="56">
        <f>F46-C46</f>
        <v>1789</v>
      </c>
      <c r="H46" s="63"/>
    </row>
    <row r="47" spans="3:8" ht="12.75">
      <c r="C47" s="16">
        <f>C44</f>
        <v>11</v>
      </c>
      <c r="D47" s="64">
        <f>D46*F44</f>
        <v>10.901278215936905</v>
      </c>
      <c r="E47" s="64">
        <f>E46*F44</f>
        <v>10.835463693228174</v>
      </c>
      <c r="F47" s="64">
        <f>F46*F44</f>
        <v>10.769649170519445</v>
      </c>
      <c r="G47" s="64">
        <f>G46*F44</f>
        <v>10.703834647810714</v>
      </c>
      <c r="H47" s="65">
        <f>SUM(C47:G47)</f>
        <v>54.210225727495235</v>
      </c>
    </row>
  </sheetData>
  <sheetProtection/>
  <mergeCells count="37">
    <mergeCell ref="H5:H13"/>
    <mergeCell ref="I5:I13"/>
    <mergeCell ref="G5:G13"/>
    <mergeCell ref="C30:D30"/>
    <mergeCell ref="E5:E13"/>
    <mergeCell ref="F5:F13"/>
    <mergeCell ref="C42:D42"/>
    <mergeCell ref="C44:D44"/>
    <mergeCell ref="C35:D35"/>
    <mergeCell ref="C5:C13"/>
    <mergeCell ref="D5:D13"/>
    <mergeCell ref="C37:D37"/>
    <mergeCell ref="W3:Y4"/>
    <mergeCell ref="X5:X13"/>
    <mergeCell ref="Y5:Y13"/>
    <mergeCell ref="R5:R13"/>
    <mergeCell ref="S5:S13"/>
    <mergeCell ref="T5:T13"/>
    <mergeCell ref="U5:U13"/>
    <mergeCell ref="V5:V13"/>
    <mergeCell ref="W5:W13"/>
    <mergeCell ref="C28:D28"/>
    <mergeCell ref="P21:T21"/>
    <mergeCell ref="P22:T22"/>
    <mergeCell ref="P23:T23"/>
    <mergeCell ref="C24:I24"/>
    <mergeCell ref="P24:T24"/>
    <mergeCell ref="L5:L13"/>
    <mergeCell ref="M5:M13"/>
    <mergeCell ref="C25:H25"/>
    <mergeCell ref="P25:T25"/>
    <mergeCell ref="N5:N13"/>
    <mergeCell ref="O5:O13"/>
    <mergeCell ref="P5:P13"/>
    <mergeCell ref="Q5:Q13"/>
    <mergeCell ref="J5:J13"/>
    <mergeCell ref="K5:K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80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80" zoomScaleNormal="80" zoomScalePageLayoutView="0" workbookViewId="0" topLeftCell="A2">
      <selection activeCell="A13" sqref="A13:A20"/>
    </sheetView>
  </sheetViews>
  <sheetFormatPr defaultColWidth="11.421875" defaultRowHeight="15"/>
  <cols>
    <col min="1" max="1" width="23.7109375" style="2" customWidth="1"/>
    <col min="2" max="2" width="6.7109375" style="2" customWidth="1"/>
    <col min="3" max="3" width="6.7109375" style="3" customWidth="1"/>
    <col min="4" max="4" width="5.57421875" style="3" customWidth="1"/>
    <col min="5" max="5" width="6.7109375" style="3" customWidth="1"/>
    <col min="6" max="6" width="4.7109375" style="3" customWidth="1"/>
    <col min="7" max="7" width="6.7109375" style="3" customWidth="1"/>
    <col min="8" max="8" width="4.7109375" style="3" customWidth="1"/>
    <col min="9" max="9" width="6.7109375" style="3" customWidth="1"/>
    <col min="10" max="10" width="4.7109375" style="3" customWidth="1"/>
    <col min="11" max="11" width="7.00390625" style="3" customWidth="1"/>
    <col min="12" max="12" width="5.7109375" style="3" customWidth="1"/>
    <col min="13" max="13" width="7.28125" style="3" customWidth="1"/>
    <col min="14" max="17" width="6.7109375" style="3" customWidth="1"/>
    <col min="18" max="18" width="5.7109375" style="3" customWidth="1"/>
    <col min="19" max="19" width="6.57421875" style="3" customWidth="1"/>
    <col min="20" max="21" width="6.140625" style="3" customWidth="1"/>
    <col min="22" max="24" width="4.7109375" style="2" customWidth="1"/>
    <col min="25" max="16384" width="11.421875" style="2" customWidth="1"/>
  </cols>
  <sheetData>
    <row r="1" spans="1:7" ht="20.25">
      <c r="A1" s="39" t="s">
        <v>31</v>
      </c>
      <c r="G1" s="24" t="s">
        <v>87</v>
      </c>
    </row>
    <row r="2" spans="22:24" ht="12.75">
      <c r="V2" s="151" t="s">
        <v>0</v>
      </c>
      <c r="W2" s="151"/>
      <c r="X2" s="151"/>
    </row>
    <row r="3" spans="1:24" ht="20.25">
      <c r="A3" s="39" t="s">
        <v>30</v>
      </c>
      <c r="B3" s="1"/>
      <c r="V3" s="151"/>
      <c r="W3" s="151"/>
      <c r="X3" s="151"/>
    </row>
    <row r="4" spans="2:24" ht="12.75" customHeight="1">
      <c r="B4" s="152" t="s">
        <v>1</v>
      </c>
      <c r="C4" s="150" t="s">
        <v>2</v>
      </c>
      <c r="D4" s="152" t="s">
        <v>3</v>
      </c>
      <c r="E4" s="150" t="s">
        <v>4</v>
      </c>
      <c r="F4" s="150" t="s">
        <v>5</v>
      </c>
      <c r="G4" s="150" t="s">
        <v>6</v>
      </c>
      <c r="H4" s="150" t="s">
        <v>7</v>
      </c>
      <c r="I4" s="155" t="s">
        <v>8</v>
      </c>
      <c r="J4" s="150" t="s">
        <v>9</v>
      </c>
      <c r="K4" s="155" t="s">
        <v>8</v>
      </c>
      <c r="L4" s="150" t="s">
        <v>10</v>
      </c>
      <c r="M4" s="155" t="s">
        <v>11</v>
      </c>
      <c r="N4" s="150" t="s">
        <v>12</v>
      </c>
      <c r="O4" s="155" t="s">
        <v>8</v>
      </c>
      <c r="P4" s="150" t="s">
        <v>13</v>
      </c>
      <c r="Q4" s="155" t="s">
        <v>14</v>
      </c>
      <c r="R4" s="150" t="s">
        <v>15</v>
      </c>
      <c r="S4" s="155" t="s">
        <v>14</v>
      </c>
      <c r="T4" s="150" t="s">
        <v>16</v>
      </c>
      <c r="U4" s="155" t="s">
        <v>8</v>
      </c>
      <c r="V4" s="163" t="s">
        <v>17</v>
      </c>
      <c r="W4" s="163" t="s">
        <v>18</v>
      </c>
      <c r="X4" s="163" t="s">
        <v>19</v>
      </c>
    </row>
    <row r="5" spans="2:24" ht="12.75" customHeight="1">
      <c r="B5" s="153"/>
      <c r="C5" s="150"/>
      <c r="D5" s="153"/>
      <c r="E5" s="150"/>
      <c r="F5" s="150"/>
      <c r="G5" s="150"/>
      <c r="H5" s="150"/>
      <c r="I5" s="155"/>
      <c r="J5" s="150"/>
      <c r="K5" s="155"/>
      <c r="L5" s="150"/>
      <c r="M5" s="155"/>
      <c r="N5" s="150"/>
      <c r="O5" s="155"/>
      <c r="P5" s="150"/>
      <c r="Q5" s="155"/>
      <c r="R5" s="150"/>
      <c r="S5" s="155"/>
      <c r="T5" s="150"/>
      <c r="U5" s="155"/>
      <c r="V5" s="163"/>
      <c r="W5" s="163"/>
      <c r="X5" s="163"/>
    </row>
    <row r="6" spans="2:24" ht="12.75" customHeight="1">
      <c r="B6" s="153"/>
      <c r="C6" s="150"/>
      <c r="D6" s="153"/>
      <c r="E6" s="150"/>
      <c r="F6" s="150"/>
      <c r="G6" s="150"/>
      <c r="H6" s="150"/>
      <c r="I6" s="155"/>
      <c r="J6" s="150"/>
      <c r="K6" s="155"/>
      <c r="L6" s="150"/>
      <c r="M6" s="155"/>
      <c r="N6" s="150"/>
      <c r="O6" s="155"/>
      <c r="P6" s="150"/>
      <c r="Q6" s="155"/>
      <c r="R6" s="150"/>
      <c r="S6" s="155"/>
      <c r="T6" s="150"/>
      <c r="U6" s="155"/>
      <c r="V6" s="163"/>
      <c r="W6" s="163"/>
      <c r="X6" s="163"/>
    </row>
    <row r="7" spans="2:24" ht="12.75" customHeight="1">
      <c r="B7" s="153"/>
      <c r="C7" s="150"/>
      <c r="D7" s="153"/>
      <c r="E7" s="150"/>
      <c r="F7" s="150"/>
      <c r="G7" s="150"/>
      <c r="H7" s="150"/>
      <c r="I7" s="155"/>
      <c r="J7" s="150"/>
      <c r="K7" s="155"/>
      <c r="L7" s="150"/>
      <c r="M7" s="155"/>
      <c r="N7" s="150"/>
      <c r="O7" s="155"/>
      <c r="P7" s="150"/>
      <c r="Q7" s="155"/>
      <c r="R7" s="150"/>
      <c r="S7" s="155"/>
      <c r="T7" s="150"/>
      <c r="U7" s="155"/>
      <c r="V7" s="163"/>
      <c r="W7" s="163"/>
      <c r="X7" s="163"/>
    </row>
    <row r="8" spans="2:24" ht="12.75" customHeight="1">
      <c r="B8" s="153"/>
      <c r="C8" s="150"/>
      <c r="D8" s="153"/>
      <c r="E8" s="150"/>
      <c r="F8" s="150"/>
      <c r="G8" s="150"/>
      <c r="H8" s="150"/>
      <c r="I8" s="155"/>
      <c r="J8" s="150"/>
      <c r="K8" s="155"/>
      <c r="L8" s="150"/>
      <c r="M8" s="155"/>
      <c r="N8" s="150"/>
      <c r="O8" s="155"/>
      <c r="P8" s="150"/>
      <c r="Q8" s="155"/>
      <c r="R8" s="150"/>
      <c r="S8" s="155"/>
      <c r="T8" s="150"/>
      <c r="U8" s="155"/>
      <c r="V8" s="163"/>
      <c r="W8" s="163"/>
      <c r="X8" s="163"/>
    </row>
    <row r="9" spans="1:24" ht="12.75">
      <c r="A9" s="4"/>
      <c r="B9" s="153"/>
      <c r="C9" s="150"/>
      <c r="D9" s="153"/>
      <c r="E9" s="150"/>
      <c r="F9" s="150"/>
      <c r="G9" s="150"/>
      <c r="H9" s="150"/>
      <c r="I9" s="155"/>
      <c r="J9" s="150"/>
      <c r="K9" s="155"/>
      <c r="L9" s="150"/>
      <c r="M9" s="155"/>
      <c r="N9" s="150"/>
      <c r="O9" s="155"/>
      <c r="P9" s="150"/>
      <c r="Q9" s="155"/>
      <c r="R9" s="150"/>
      <c r="S9" s="155"/>
      <c r="T9" s="150"/>
      <c r="U9" s="155"/>
      <c r="V9" s="163"/>
      <c r="W9" s="163"/>
      <c r="X9" s="163"/>
    </row>
    <row r="10" spans="2:24" ht="12.75">
      <c r="B10" s="153"/>
      <c r="C10" s="150"/>
      <c r="D10" s="153"/>
      <c r="E10" s="150"/>
      <c r="F10" s="150"/>
      <c r="G10" s="150"/>
      <c r="H10" s="150"/>
      <c r="I10" s="155"/>
      <c r="J10" s="150"/>
      <c r="K10" s="155"/>
      <c r="L10" s="150"/>
      <c r="M10" s="155"/>
      <c r="N10" s="150"/>
      <c r="O10" s="155"/>
      <c r="P10" s="150"/>
      <c r="Q10" s="155"/>
      <c r="R10" s="150"/>
      <c r="S10" s="155"/>
      <c r="T10" s="150"/>
      <c r="U10" s="155"/>
      <c r="V10" s="163"/>
      <c r="W10" s="163"/>
      <c r="X10" s="163"/>
    </row>
    <row r="11" spans="2:24" ht="12.75">
      <c r="B11" s="153"/>
      <c r="C11" s="150"/>
      <c r="D11" s="153"/>
      <c r="E11" s="150"/>
      <c r="F11" s="150"/>
      <c r="G11" s="150"/>
      <c r="H11" s="150"/>
      <c r="I11" s="155"/>
      <c r="J11" s="150"/>
      <c r="K11" s="155"/>
      <c r="L11" s="150"/>
      <c r="M11" s="155"/>
      <c r="N11" s="150"/>
      <c r="O11" s="155"/>
      <c r="P11" s="150"/>
      <c r="Q11" s="155"/>
      <c r="R11" s="150"/>
      <c r="S11" s="155"/>
      <c r="T11" s="150"/>
      <c r="U11" s="155"/>
      <c r="V11" s="163"/>
      <c r="W11" s="163"/>
      <c r="X11" s="163"/>
    </row>
    <row r="12" spans="2:24" ht="12.75">
      <c r="B12" s="154"/>
      <c r="C12" s="150"/>
      <c r="D12" s="154"/>
      <c r="E12" s="150"/>
      <c r="F12" s="150"/>
      <c r="G12" s="150"/>
      <c r="H12" s="150"/>
      <c r="I12" s="155"/>
      <c r="J12" s="150"/>
      <c r="K12" s="155"/>
      <c r="L12" s="150"/>
      <c r="M12" s="155"/>
      <c r="N12" s="150"/>
      <c r="O12" s="155"/>
      <c r="P12" s="150"/>
      <c r="Q12" s="155"/>
      <c r="R12" s="150"/>
      <c r="S12" s="155"/>
      <c r="T12" s="150"/>
      <c r="U12" s="155"/>
      <c r="V12" s="163"/>
      <c r="W12" s="163"/>
      <c r="X12" s="163"/>
    </row>
    <row r="13" spans="1:24" s="4" customFormat="1" ht="39.75" customHeight="1">
      <c r="A13" s="48" t="s">
        <v>58</v>
      </c>
      <c r="B13" s="6">
        <f>'[4]anandaza'!$CF$4</f>
        <v>233</v>
      </c>
      <c r="C13" s="6">
        <f>'[4]anandaza'!$CF$6</f>
        <v>1555</v>
      </c>
      <c r="D13" s="6">
        <f>'[4]anandaza'!$CF$5</f>
        <v>213</v>
      </c>
      <c r="E13" s="6">
        <f>'[4]anandaza'!$CF$8</f>
        <v>388</v>
      </c>
      <c r="F13" s="6">
        <f>'[4]anandaza'!$CF$7</f>
        <v>90</v>
      </c>
      <c r="G13" s="6">
        <f>'[4]anandaza'!$CF$9</f>
        <v>6</v>
      </c>
      <c r="H13" s="6">
        <v>1</v>
      </c>
      <c r="I13" s="7">
        <f aca="true" t="shared" si="0" ref="I13:I21">H13/G13</f>
        <v>0.16666666666666666</v>
      </c>
      <c r="J13" s="6">
        <v>0</v>
      </c>
      <c r="K13" s="7">
        <f aca="true" t="shared" si="1" ref="K13:K21">J13/G13</f>
        <v>0</v>
      </c>
      <c r="L13" s="6">
        <f>'[4]anandaza'!$CF$10</f>
        <v>212</v>
      </c>
      <c r="M13" s="7">
        <f aca="true" t="shared" si="2" ref="M13:M21">L13/D13</f>
        <v>0.9953051643192489</v>
      </c>
      <c r="N13" s="6">
        <f>'[4]anandaza'!$CF$11</f>
        <v>387</v>
      </c>
      <c r="O13" s="7">
        <f aca="true" t="shared" si="3" ref="O13:O21">N13/E13</f>
        <v>0.9974226804123711</v>
      </c>
      <c r="P13" s="6">
        <f>'[4]anandaza'!$CF$12</f>
        <v>13</v>
      </c>
      <c r="Q13" s="7">
        <f aca="true" t="shared" si="4" ref="Q13:Q21">P13/E13</f>
        <v>0.03350515463917526</v>
      </c>
      <c r="R13" s="6">
        <f>'[4]anandaza'!$CF$13</f>
        <v>31</v>
      </c>
      <c r="S13" s="7">
        <f aca="true" t="shared" si="5" ref="S13:S21">R13/E13</f>
        <v>0.07989690721649484</v>
      </c>
      <c r="T13" s="6">
        <f>'[4]anandaza'!$CF$14</f>
        <v>0</v>
      </c>
      <c r="U13" s="8">
        <f aca="true" t="shared" si="6" ref="U13:U21">T13/D13</f>
        <v>0</v>
      </c>
      <c r="V13" s="26">
        <v>2</v>
      </c>
      <c r="W13" s="26"/>
      <c r="X13" s="26">
        <v>3</v>
      </c>
    </row>
    <row r="14" spans="1:24" s="4" customFormat="1" ht="39.75" customHeight="1">
      <c r="A14" s="48" t="s">
        <v>59</v>
      </c>
      <c r="B14" s="6">
        <f>'[4]ambalavolo'!$CF$4</f>
        <v>117</v>
      </c>
      <c r="C14" s="6">
        <f>'[4]ambalavolo'!$CF$6</f>
        <v>651</v>
      </c>
      <c r="D14" s="6">
        <f>'[4]ambalavolo'!$CF$5</f>
        <v>120</v>
      </c>
      <c r="E14" s="6">
        <f>'[4]ambalavolo'!$CF$8</f>
        <v>180</v>
      </c>
      <c r="F14" s="6">
        <f>'[4]ambalavolo'!$CF$7</f>
        <v>65</v>
      </c>
      <c r="G14" s="6">
        <f>'[4]ambalavolo'!$CF$9</f>
        <v>2</v>
      </c>
      <c r="H14" s="6">
        <v>1</v>
      </c>
      <c r="I14" s="7">
        <f t="shared" si="0"/>
        <v>0.5</v>
      </c>
      <c r="J14" s="6">
        <v>0</v>
      </c>
      <c r="K14" s="7">
        <f t="shared" si="1"/>
        <v>0</v>
      </c>
      <c r="L14" s="6">
        <f>'[4]ambalavolo'!$CF$10</f>
        <v>120</v>
      </c>
      <c r="M14" s="8">
        <f t="shared" si="2"/>
        <v>1</v>
      </c>
      <c r="N14" s="6">
        <f>'[4]ambalavolo'!$CF$11</f>
        <v>180</v>
      </c>
      <c r="O14" s="8">
        <f t="shared" si="3"/>
        <v>1</v>
      </c>
      <c r="P14" s="6">
        <f>'[4]ambalavolo'!$CF$12</f>
        <v>0</v>
      </c>
      <c r="Q14" s="7">
        <f t="shared" si="4"/>
        <v>0</v>
      </c>
      <c r="R14" s="6">
        <f>'[4]ambalavolo'!$CF$13</f>
        <v>4</v>
      </c>
      <c r="S14" s="7">
        <f t="shared" si="5"/>
        <v>0.022222222222222223</v>
      </c>
      <c r="T14" s="6">
        <f>'[4]ambalavolo'!$CF$14</f>
        <v>0</v>
      </c>
      <c r="U14" s="8">
        <f t="shared" si="6"/>
        <v>0</v>
      </c>
      <c r="V14" s="6"/>
      <c r="W14" s="6"/>
      <c r="X14" s="6">
        <v>1</v>
      </c>
    </row>
    <row r="15" spans="1:24" s="4" customFormat="1" ht="39.75" customHeight="1">
      <c r="A15" s="48" t="s">
        <v>60</v>
      </c>
      <c r="B15" s="6">
        <f>'[4]ambanimary'!$CF$4</f>
        <v>152</v>
      </c>
      <c r="C15" s="6">
        <f>'[4]ambanimary'!$CF$6</f>
        <v>818</v>
      </c>
      <c r="D15" s="6">
        <f>'[4]ambanimary'!$CF$5</f>
        <v>126</v>
      </c>
      <c r="E15" s="6">
        <f>'[4]ambanimary'!$CF$8</f>
        <v>202</v>
      </c>
      <c r="F15" s="6">
        <f>'[4]ambanimary'!$CF$7</f>
        <v>75</v>
      </c>
      <c r="G15" s="6">
        <f>'[4]ambanimary'!$CF$9</f>
        <v>27</v>
      </c>
      <c r="H15" s="25">
        <v>6</v>
      </c>
      <c r="I15" s="7">
        <f t="shared" si="0"/>
        <v>0.2222222222222222</v>
      </c>
      <c r="J15" s="25">
        <v>0</v>
      </c>
      <c r="K15" s="7">
        <f t="shared" si="1"/>
        <v>0</v>
      </c>
      <c r="L15" s="6">
        <f>'[4]ambanimary'!$CF$10</f>
        <v>125</v>
      </c>
      <c r="M15" s="7">
        <f t="shared" si="2"/>
        <v>0.9920634920634921</v>
      </c>
      <c r="N15" s="6">
        <f>'[4]ambanimary'!$CF$11</f>
        <v>199</v>
      </c>
      <c r="O15" s="7">
        <f t="shared" si="3"/>
        <v>0.9851485148514851</v>
      </c>
      <c r="P15" s="6">
        <f>'[4]ambanimary'!$CF$12</f>
        <v>17</v>
      </c>
      <c r="Q15" s="7">
        <f t="shared" si="4"/>
        <v>0.08415841584158416</v>
      </c>
      <c r="R15" s="6">
        <f>'[4]ambanimary'!$CF$13</f>
        <v>39</v>
      </c>
      <c r="S15" s="7">
        <f t="shared" si="5"/>
        <v>0.19306930693069307</v>
      </c>
      <c r="T15" s="6">
        <v>0</v>
      </c>
      <c r="U15" s="8">
        <f t="shared" si="6"/>
        <v>0</v>
      </c>
      <c r="V15" s="26">
        <v>18</v>
      </c>
      <c r="W15" s="26"/>
      <c r="X15" s="26">
        <v>3</v>
      </c>
    </row>
    <row r="16" spans="1:24" s="4" customFormat="1" ht="39.75" customHeight="1">
      <c r="A16" s="48" t="s">
        <v>61</v>
      </c>
      <c r="B16" s="6">
        <f>'[4]ampisirona'!$CF$5</f>
        <v>208</v>
      </c>
      <c r="C16" s="6">
        <f>'[4]ampisirona'!$CF$7</f>
        <v>1290</v>
      </c>
      <c r="D16" s="6">
        <f>'[4]ampisirona'!$CF$6</f>
        <v>176</v>
      </c>
      <c r="E16" s="6">
        <f>'[4]ampisirona'!$CF$9</f>
        <v>281</v>
      </c>
      <c r="F16" s="6">
        <f>'[4]ampisirona'!$CF$8</f>
        <v>45</v>
      </c>
      <c r="G16" s="6">
        <f>'[4]ampisirona'!$CF$10</f>
        <v>4</v>
      </c>
      <c r="H16" s="6">
        <v>3</v>
      </c>
      <c r="I16" s="7">
        <f t="shared" si="0"/>
        <v>0.75</v>
      </c>
      <c r="J16" s="6">
        <v>0</v>
      </c>
      <c r="K16" s="7">
        <f t="shared" si="1"/>
        <v>0</v>
      </c>
      <c r="L16" s="6">
        <f>'[4]ampisirona'!$CF$11</f>
        <v>140</v>
      </c>
      <c r="M16" s="7">
        <f t="shared" si="2"/>
        <v>0.7954545454545454</v>
      </c>
      <c r="N16" s="6">
        <f>'[4]ampisirona'!$CF$12</f>
        <v>218</v>
      </c>
      <c r="O16" s="8">
        <f t="shared" si="3"/>
        <v>0.7758007117437722</v>
      </c>
      <c r="P16" s="6">
        <f>'[4]ampisirona'!$CF$13</f>
        <v>4</v>
      </c>
      <c r="Q16" s="7">
        <f t="shared" si="4"/>
        <v>0.014234875444839857</v>
      </c>
      <c r="R16" s="6">
        <f>'[4]ampisirona'!$CF$14</f>
        <v>8</v>
      </c>
      <c r="S16" s="7">
        <f t="shared" si="5"/>
        <v>0.028469750889679714</v>
      </c>
      <c r="T16" s="6">
        <v>0</v>
      </c>
      <c r="U16" s="8">
        <f t="shared" si="6"/>
        <v>0</v>
      </c>
      <c r="V16" s="6"/>
      <c r="W16" s="6"/>
      <c r="X16" s="6">
        <v>1</v>
      </c>
    </row>
    <row r="17" spans="1:24" s="4" customFormat="1" ht="39.75" customHeight="1">
      <c r="A17" s="48" t="s">
        <v>30</v>
      </c>
      <c r="B17" s="6">
        <f>'[4]mahafasa'!$CF$4</f>
        <v>329</v>
      </c>
      <c r="C17" s="6">
        <f>'[4]mahafasa'!$CF$6</f>
        <v>1851</v>
      </c>
      <c r="D17" s="6">
        <f>'[4]mahafasa'!$CF$5</f>
        <v>263</v>
      </c>
      <c r="E17" s="6">
        <f>'[4]mahafasa'!$CF$8</f>
        <v>382</v>
      </c>
      <c r="F17" s="6">
        <f>'[4]mahafasa'!$CF$7</f>
        <v>95</v>
      </c>
      <c r="G17" s="6">
        <f>'[4]mahafasa'!$CF$9</f>
        <v>6</v>
      </c>
      <c r="H17" s="6">
        <v>3</v>
      </c>
      <c r="I17" s="7">
        <f t="shared" si="0"/>
        <v>0.5</v>
      </c>
      <c r="J17" s="6">
        <v>1</v>
      </c>
      <c r="K17" s="7">
        <f t="shared" si="1"/>
        <v>0.16666666666666666</v>
      </c>
      <c r="L17" s="6">
        <f>'[4]mahafasa'!$CF$10</f>
        <v>240</v>
      </c>
      <c r="M17" s="7">
        <f t="shared" si="2"/>
        <v>0.9125475285171103</v>
      </c>
      <c r="N17" s="6">
        <f>'[4]mahafasa'!$CF$11</f>
        <v>349</v>
      </c>
      <c r="O17" s="7">
        <f t="shared" si="3"/>
        <v>0.9136125654450262</v>
      </c>
      <c r="P17" s="6">
        <f>'[4]mahafasa'!$CF$12</f>
        <v>2</v>
      </c>
      <c r="Q17" s="7">
        <f t="shared" si="4"/>
        <v>0.005235602094240838</v>
      </c>
      <c r="R17" s="6">
        <f>'[4]mahafasa'!$CF$13</f>
        <v>2</v>
      </c>
      <c r="S17" s="7">
        <f t="shared" si="5"/>
        <v>0.005235602094240838</v>
      </c>
      <c r="T17" s="6">
        <v>0</v>
      </c>
      <c r="U17" s="8">
        <f t="shared" si="6"/>
        <v>0</v>
      </c>
      <c r="V17" s="6">
        <v>2</v>
      </c>
      <c r="W17" s="6"/>
      <c r="X17" s="6"/>
    </row>
    <row r="18" spans="1:24" s="4" customFormat="1" ht="39.75" customHeight="1">
      <c r="A18" s="48" t="s">
        <v>62</v>
      </c>
      <c r="B18" s="6">
        <f>'[4]Manambodala'!$CF$4</f>
        <v>226</v>
      </c>
      <c r="C18" s="6">
        <f>'[4]Manambodala'!$CF$6</f>
        <v>1504</v>
      </c>
      <c r="D18" s="6">
        <f>'[4]Manambodala'!$CF$5</f>
        <v>208</v>
      </c>
      <c r="E18" s="6">
        <f>'[4]Manambodala'!$CF$8</f>
        <v>395</v>
      </c>
      <c r="F18" s="6">
        <f>'[4]Manambodala'!$CF$7</f>
        <v>77</v>
      </c>
      <c r="G18" s="6">
        <f>'[4]Manambodala'!$CF$9</f>
        <v>1</v>
      </c>
      <c r="H18" s="6">
        <v>1</v>
      </c>
      <c r="I18" s="8">
        <f t="shared" si="0"/>
        <v>1</v>
      </c>
      <c r="J18" s="6">
        <v>0</v>
      </c>
      <c r="K18" s="7">
        <f t="shared" si="1"/>
        <v>0</v>
      </c>
      <c r="L18" s="6">
        <f>'[4]Manambodala'!$CF$10</f>
        <v>192</v>
      </c>
      <c r="M18" s="8">
        <f t="shared" si="2"/>
        <v>0.9230769230769231</v>
      </c>
      <c r="N18" s="6">
        <f>'[4]Manambodala'!$CF$11</f>
        <v>363</v>
      </c>
      <c r="O18" s="7">
        <f t="shared" si="3"/>
        <v>0.9189873417721519</v>
      </c>
      <c r="P18" s="6">
        <f>'[4]Manambodala'!$CF$12</f>
        <v>0</v>
      </c>
      <c r="Q18" s="7">
        <f t="shared" si="4"/>
        <v>0</v>
      </c>
      <c r="R18" s="6">
        <f>'[4]Manambodala'!$CF$13</f>
        <v>0</v>
      </c>
      <c r="S18" s="7">
        <f t="shared" si="5"/>
        <v>0</v>
      </c>
      <c r="T18" s="6">
        <f>'[4]Manambodala'!$CF$14</f>
        <v>5</v>
      </c>
      <c r="U18" s="8">
        <f t="shared" si="6"/>
        <v>0.02403846153846154</v>
      </c>
      <c r="V18" s="6"/>
      <c r="W18" s="6"/>
      <c r="X18" s="6"/>
    </row>
    <row r="19" spans="1:24" s="4" customFormat="1" ht="39.75" customHeight="1">
      <c r="A19" s="48" t="s">
        <v>63</v>
      </c>
      <c r="B19" s="6">
        <f>'[4]Manatsaha'!$CF$4</f>
        <v>152</v>
      </c>
      <c r="C19" s="6">
        <f>'[4]Manatsaha'!$CF$6</f>
        <v>831</v>
      </c>
      <c r="D19" s="6">
        <f>'[4]Manatsaha'!$CF$5</f>
        <v>101</v>
      </c>
      <c r="E19" s="6">
        <f>'[4]Manatsaha'!$CF$8</f>
        <v>151</v>
      </c>
      <c r="F19" s="6">
        <f>'[4]Manatsaha'!$CF$7</f>
        <v>49</v>
      </c>
      <c r="G19" s="6">
        <f>'[4]Manatsaha'!$CF$9</f>
        <v>1</v>
      </c>
      <c r="H19" s="6">
        <v>0</v>
      </c>
      <c r="I19" s="7">
        <f t="shared" si="0"/>
        <v>0</v>
      </c>
      <c r="J19" s="6">
        <v>0</v>
      </c>
      <c r="K19" s="7">
        <f t="shared" si="1"/>
        <v>0</v>
      </c>
      <c r="L19" s="6">
        <f>'[4]Manatsaha'!$CF$10</f>
        <v>101</v>
      </c>
      <c r="M19" s="8">
        <f t="shared" si="2"/>
        <v>1</v>
      </c>
      <c r="N19" s="6">
        <f>'[4]Manatsaha'!$CF$11</f>
        <v>151</v>
      </c>
      <c r="O19" s="8">
        <f t="shared" si="3"/>
        <v>1</v>
      </c>
      <c r="P19" s="6">
        <f>'[4]Manatsaha'!$CF$12</f>
        <v>0</v>
      </c>
      <c r="Q19" s="7">
        <f t="shared" si="4"/>
        <v>0</v>
      </c>
      <c r="R19" s="6">
        <f>'[4]Manatsaha'!$CF$13</f>
        <v>0</v>
      </c>
      <c r="S19" s="7">
        <f t="shared" si="5"/>
        <v>0</v>
      </c>
      <c r="T19" s="6">
        <v>0</v>
      </c>
      <c r="U19" s="8">
        <f t="shared" si="6"/>
        <v>0</v>
      </c>
      <c r="V19" s="6"/>
      <c r="W19" s="6"/>
      <c r="X19" s="6">
        <v>1</v>
      </c>
    </row>
    <row r="20" spans="1:24" s="9" customFormat="1" ht="39.75" customHeight="1">
      <c r="A20" s="48" t="s">
        <v>64</v>
      </c>
      <c r="B20" s="6">
        <f>'[4]vohitromby'!$CF$4</f>
        <v>251</v>
      </c>
      <c r="C20" s="6">
        <f>'[4]vohitromby'!$CF$6</f>
        <v>1562</v>
      </c>
      <c r="D20" s="6">
        <f>'[4]vohitromby'!$CF$5</f>
        <v>250</v>
      </c>
      <c r="E20" s="6">
        <f>'[4]vohitromby'!$CF$8</f>
        <v>367</v>
      </c>
      <c r="F20" s="6">
        <f>'[4]vohitromby'!$CF$7</f>
        <v>72</v>
      </c>
      <c r="G20" s="6">
        <f>'[4]vohitromby'!$CF$9</f>
        <v>7</v>
      </c>
      <c r="H20" s="6">
        <v>3</v>
      </c>
      <c r="I20" s="7">
        <f t="shared" si="0"/>
        <v>0.42857142857142855</v>
      </c>
      <c r="J20" s="6">
        <v>2</v>
      </c>
      <c r="K20" s="7">
        <f t="shared" si="1"/>
        <v>0.2857142857142857</v>
      </c>
      <c r="L20" s="6">
        <f>'[4]vohitromby'!$CF$10</f>
        <v>247</v>
      </c>
      <c r="M20" s="7">
        <f t="shared" si="2"/>
        <v>0.988</v>
      </c>
      <c r="N20" s="6">
        <f>'[4]vohitromby'!$CF$11</f>
        <v>362</v>
      </c>
      <c r="O20" s="7">
        <f t="shared" si="3"/>
        <v>0.9863760217983651</v>
      </c>
      <c r="P20" s="6">
        <v>0</v>
      </c>
      <c r="Q20" s="7">
        <f t="shared" si="4"/>
        <v>0</v>
      </c>
      <c r="R20" s="6">
        <v>0</v>
      </c>
      <c r="S20" s="7">
        <f t="shared" si="5"/>
        <v>0</v>
      </c>
      <c r="T20" s="6">
        <v>0</v>
      </c>
      <c r="U20" s="8">
        <f t="shared" si="6"/>
        <v>0</v>
      </c>
      <c r="V20" s="6"/>
      <c r="W20" s="6"/>
      <c r="X20" s="6">
        <v>2</v>
      </c>
    </row>
    <row r="21" spans="1:24" s="46" customFormat="1" ht="39.75" customHeight="1">
      <c r="A21" s="41" t="s">
        <v>20</v>
      </c>
      <c r="B21" s="42">
        <f aca="true" t="shared" si="7" ref="B21:H21">SUM(B13:B20)</f>
        <v>1668</v>
      </c>
      <c r="C21" s="42">
        <f t="shared" si="7"/>
        <v>10062</v>
      </c>
      <c r="D21" s="42">
        <f t="shared" si="7"/>
        <v>1457</v>
      </c>
      <c r="E21" s="42">
        <f t="shared" si="7"/>
        <v>2346</v>
      </c>
      <c r="F21" s="42">
        <f t="shared" si="7"/>
        <v>568</v>
      </c>
      <c r="G21" s="42">
        <f t="shared" si="7"/>
        <v>54</v>
      </c>
      <c r="H21" s="43">
        <f t="shared" si="7"/>
        <v>18</v>
      </c>
      <c r="I21" s="44">
        <f t="shared" si="0"/>
        <v>0.3333333333333333</v>
      </c>
      <c r="J21" s="43">
        <f>SUM(J13:J20)</f>
        <v>3</v>
      </c>
      <c r="K21" s="44">
        <f t="shared" si="1"/>
        <v>0.05555555555555555</v>
      </c>
      <c r="L21" s="42">
        <f>SUM(L13:L20)</f>
        <v>1377</v>
      </c>
      <c r="M21" s="44">
        <f t="shared" si="2"/>
        <v>0.9450926561427591</v>
      </c>
      <c r="N21" s="42">
        <f>SUM(N13:N20)</f>
        <v>2209</v>
      </c>
      <c r="O21" s="44">
        <f t="shared" si="3"/>
        <v>0.9416027280477408</v>
      </c>
      <c r="P21" s="42">
        <f>SUM(P13:P20)</f>
        <v>36</v>
      </c>
      <c r="Q21" s="44">
        <f t="shared" si="4"/>
        <v>0.015345268542199489</v>
      </c>
      <c r="R21" s="42">
        <f>SUM(R13:R20)</f>
        <v>84</v>
      </c>
      <c r="S21" s="44">
        <f t="shared" si="5"/>
        <v>0.03580562659846547</v>
      </c>
      <c r="T21" s="42">
        <f>SUM(T4:T20)</f>
        <v>5</v>
      </c>
      <c r="U21" s="45">
        <f t="shared" si="6"/>
        <v>0.0034317089910775567</v>
      </c>
      <c r="V21" s="42">
        <f>SUM(V13:V20)</f>
        <v>22</v>
      </c>
      <c r="W21" s="42">
        <f>SUM(W13:W20)</f>
        <v>0</v>
      </c>
      <c r="X21" s="42">
        <f>SUM(X13:X20)</f>
        <v>11</v>
      </c>
    </row>
    <row r="22" ht="21.75" customHeight="1"/>
    <row r="23" spans="2:21" ht="27.75" customHeight="1">
      <c r="B23" s="88" t="s">
        <v>21</v>
      </c>
      <c r="C23" s="69">
        <f>G32*1000</f>
        <v>108.80396791267486</v>
      </c>
      <c r="D23" s="11" t="s">
        <v>22</v>
      </c>
      <c r="E23" s="36"/>
      <c r="N23" s="2"/>
      <c r="O23" s="164" t="s">
        <v>43</v>
      </c>
      <c r="P23" s="164"/>
      <c r="Q23" s="164"/>
      <c r="R23" s="164"/>
      <c r="S23" s="164"/>
      <c r="T23" s="28">
        <f>E21/D21</f>
        <v>1.6101578586135896</v>
      </c>
      <c r="U23" s="2"/>
    </row>
    <row r="24" spans="2:21" ht="27.75" customHeight="1">
      <c r="B24" s="89" t="s">
        <v>23</v>
      </c>
      <c r="C24" s="75">
        <f>G39*1000</f>
        <v>37.65943929496473</v>
      </c>
      <c r="D24" s="13" t="s">
        <v>22</v>
      </c>
      <c r="E24" s="37"/>
      <c r="N24" s="2"/>
      <c r="O24" s="164" t="s">
        <v>44</v>
      </c>
      <c r="P24" s="164"/>
      <c r="Q24" s="164"/>
      <c r="R24" s="164"/>
      <c r="S24" s="164"/>
      <c r="T24" s="29">
        <f>C21/B21</f>
        <v>6.032374100719425</v>
      </c>
      <c r="U24" s="2"/>
    </row>
    <row r="25" spans="2:21" ht="27.75" customHeight="1">
      <c r="B25" s="90" t="s">
        <v>24</v>
      </c>
      <c r="C25" s="76">
        <f>G46*1000</f>
        <v>6.3742513257560285</v>
      </c>
      <c r="D25" s="17" t="s">
        <v>22</v>
      </c>
      <c r="E25" s="38"/>
      <c r="N25" s="2"/>
      <c r="O25" s="164" t="s">
        <v>45</v>
      </c>
      <c r="P25" s="164"/>
      <c r="Q25" s="164"/>
      <c r="R25" s="164"/>
      <c r="S25" s="164"/>
      <c r="T25" s="33">
        <f>D21/C21</f>
        <v>0.14480222619757505</v>
      </c>
      <c r="U25" s="2"/>
    </row>
    <row r="26" spans="2:20" ht="27.75" customHeight="1">
      <c r="B26" s="165" t="s">
        <v>51</v>
      </c>
      <c r="C26" s="147"/>
      <c r="D26" s="147"/>
      <c r="E26" s="147"/>
      <c r="F26" s="147"/>
      <c r="G26" s="147"/>
      <c r="H26" s="147"/>
      <c r="I26" s="35">
        <f>I21+K21</f>
        <v>0.38888888888888884</v>
      </c>
      <c r="O26" s="164" t="s">
        <v>46</v>
      </c>
      <c r="P26" s="164"/>
      <c r="Q26" s="164"/>
      <c r="R26" s="164"/>
      <c r="S26" s="164"/>
      <c r="T26" s="33">
        <f>E21/C21</f>
        <v>0.23315444245676803</v>
      </c>
    </row>
    <row r="27" spans="2:20" ht="27.75" customHeight="1">
      <c r="B27" s="148" t="s">
        <v>48</v>
      </c>
      <c r="C27" s="149"/>
      <c r="D27" s="149"/>
      <c r="E27" s="149"/>
      <c r="F27" s="149"/>
      <c r="G27" s="149"/>
      <c r="H27" s="18"/>
      <c r="I27" s="19"/>
      <c r="O27" s="156" t="s">
        <v>47</v>
      </c>
      <c r="P27" s="157"/>
      <c r="Q27" s="157"/>
      <c r="R27" s="157"/>
      <c r="S27" s="158"/>
      <c r="T27" s="31">
        <f>F21/D21</f>
        <v>0.38984214138641043</v>
      </c>
    </row>
    <row r="28" spans="1:20" ht="21.75" customHeight="1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0"/>
      <c r="P28" s="30"/>
      <c r="Q28" s="30"/>
      <c r="R28" s="30"/>
      <c r="S28" s="30"/>
      <c r="T28" s="32"/>
    </row>
    <row r="29" spans="13:20" ht="34.5" customHeight="1">
      <c r="M29" s="23"/>
      <c r="O29" s="2"/>
      <c r="P29" s="2"/>
      <c r="Q29" s="2"/>
      <c r="R29" s="2"/>
      <c r="S29" s="2"/>
      <c r="T29" s="2"/>
    </row>
    <row r="30" spans="1:24" s="3" customFormat="1" ht="12.75">
      <c r="A30" s="2"/>
      <c r="B30" s="159" t="s">
        <v>50</v>
      </c>
      <c r="C30" s="160"/>
      <c r="D30" s="77" t="s">
        <v>25</v>
      </c>
      <c r="E30" s="77" t="s">
        <v>8</v>
      </c>
      <c r="F30" s="77"/>
      <c r="G30" s="78" t="s">
        <v>26</v>
      </c>
      <c r="O30" s="2"/>
      <c r="P30" s="2"/>
      <c r="Q30" s="2"/>
      <c r="R30" s="2"/>
      <c r="S30" s="2"/>
      <c r="T30" s="2"/>
      <c r="V30" s="2"/>
      <c r="W30" s="2"/>
      <c r="X30" s="2"/>
    </row>
    <row r="31" spans="1:24" s="3" customFormat="1" ht="12.75">
      <c r="A31" s="2"/>
      <c r="B31" s="79"/>
      <c r="C31" s="80"/>
      <c r="D31" s="58"/>
      <c r="E31" s="58"/>
      <c r="F31" s="58"/>
      <c r="G31" s="81"/>
      <c r="N31" s="47" t="s">
        <v>57</v>
      </c>
      <c r="O31" s="47"/>
      <c r="P31" s="47">
        <f>H21+J21+V21+W21+X21</f>
        <v>54</v>
      </c>
      <c r="V31" s="2"/>
      <c r="W31" s="2"/>
      <c r="X31" s="2"/>
    </row>
    <row r="32" spans="1:24" s="3" customFormat="1" ht="12.75">
      <c r="A32" s="2"/>
      <c r="B32" s="161">
        <f>G21</f>
        <v>54</v>
      </c>
      <c r="C32" s="162"/>
      <c r="D32" s="58">
        <f>E21</f>
        <v>2346</v>
      </c>
      <c r="E32" s="59">
        <f>B32/(D32+B32/2)</f>
        <v>0.022756005056890013</v>
      </c>
      <c r="F32" s="58"/>
      <c r="G32" s="60">
        <f>G35/D32</f>
        <v>0.10880396791267487</v>
      </c>
      <c r="V32" s="2"/>
      <c r="W32" s="2"/>
      <c r="X32" s="2"/>
    </row>
    <row r="33" spans="1:24" s="3" customFormat="1" ht="12.75">
      <c r="A33" s="2"/>
      <c r="B33" s="79"/>
      <c r="C33" s="59"/>
      <c r="D33" s="58"/>
      <c r="E33" s="82"/>
      <c r="F33" s="58"/>
      <c r="G33" s="83"/>
      <c r="O33" s="22"/>
      <c r="P33" s="22"/>
      <c r="Q33" s="22"/>
      <c r="V33" s="2"/>
      <c r="W33" s="2"/>
      <c r="X33" s="2"/>
    </row>
    <row r="34" spans="1:24" s="3" customFormat="1" ht="12.75">
      <c r="A34" s="2"/>
      <c r="B34" s="79">
        <f>B32</f>
        <v>54</v>
      </c>
      <c r="C34" s="58">
        <f>D32-B34</f>
        <v>2292</v>
      </c>
      <c r="D34" s="58">
        <f>C34-B34</f>
        <v>2238</v>
      </c>
      <c r="E34" s="58">
        <f>D34-B34</f>
        <v>2184</v>
      </c>
      <c r="F34" s="58">
        <f>E34-B34</f>
        <v>2130</v>
      </c>
      <c r="G34" s="83"/>
      <c r="V34" s="2"/>
      <c r="W34" s="2"/>
      <c r="X34" s="2"/>
    </row>
    <row r="35" spans="1:24" s="3" customFormat="1" ht="12.75">
      <c r="A35" s="2"/>
      <c r="B35" s="84">
        <f>B32</f>
        <v>54</v>
      </c>
      <c r="C35" s="85">
        <f>C34*E32</f>
        <v>52.15676359039191</v>
      </c>
      <c r="D35" s="85">
        <f>D34*E32</f>
        <v>50.92793931731985</v>
      </c>
      <c r="E35" s="85">
        <f>E34*E32</f>
        <v>49.69911504424779</v>
      </c>
      <c r="F35" s="85">
        <f>F34*E32</f>
        <v>48.470290771175726</v>
      </c>
      <c r="G35" s="86">
        <f>SUM(B35:F35)</f>
        <v>255.25410872313523</v>
      </c>
      <c r="V35" s="2"/>
      <c r="W35" s="2"/>
      <c r="X35" s="2"/>
    </row>
    <row r="37" spans="2:7" ht="12.75">
      <c r="B37" s="159" t="s">
        <v>84</v>
      </c>
      <c r="C37" s="160"/>
      <c r="D37" s="54" t="s">
        <v>25</v>
      </c>
      <c r="E37" s="54" t="s">
        <v>8</v>
      </c>
      <c r="F37" s="54"/>
      <c r="G37" s="55" t="s">
        <v>26</v>
      </c>
    </row>
    <row r="38" spans="2:7" ht="12.75">
      <c r="B38" s="12"/>
      <c r="C38" s="15"/>
      <c r="D38" s="56"/>
      <c r="E38" s="56"/>
      <c r="F38" s="56"/>
      <c r="G38" s="57"/>
    </row>
    <row r="39" spans="2:7" ht="12.75">
      <c r="B39" s="161">
        <f>H21</f>
        <v>18</v>
      </c>
      <c r="C39" s="162"/>
      <c r="D39" s="68">
        <f>E21</f>
        <v>2346</v>
      </c>
      <c r="E39" s="59">
        <f>B39/(D39+B39/2)</f>
        <v>0.007643312101910828</v>
      </c>
      <c r="F39" s="58"/>
      <c r="G39" s="60">
        <f>G42/D39</f>
        <v>0.03765943929496473</v>
      </c>
    </row>
    <row r="40" spans="2:7" ht="12.75">
      <c r="B40" s="61"/>
      <c r="C40" s="62"/>
      <c r="D40" s="58"/>
      <c r="E40" s="59"/>
      <c r="F40" s="58"/>
      <c r="G40" s="60"/>
    </row>
    <row r="41" spans="2:7" ht="12.75">
      <c r="B41" s="12">
        <f>B39</f>
        <v>18</v>
      </c>
      <c r="C41" s="56">
        <f>D39-B41</f>
        <v>2328</v>
      </c>
      <c r="D41" s="56">
        <f>C41-B41</f>
        <v>2310</v>
      </c>
      <c r="E41" s="56">
        <f>D41-B41</f>
        <v>2292</v>
      </c>
      <c r="F41" s="56">
        <f>E41-B41</f>
        <v>2274</v>
      </c>
      <c r="G41" s="63"/>
    </row>
    <row r="42" spans="2:7" ht="12.75">
      <c r="B42" s="16">
        <f>B39</f>
        <v>18</v>
      </c>
      <c r="C42" s="64">
        <f>C41*E39</f>
        <v>17.793630573248407</v>
      </c>
      <c r="D42" s="64">
        <f>D41*E39</f>
        <v>17.656050955414013</v>
      </c>
      <c r="E42" s="64">
        <f>E41*E39</f>
        <v>17.51847133757962</v>
      </c>
      <c r="F42" s="64">
        <f>F41*E39</f>
        <v>17.38089171974522</v>
      </c>
      <c r="G42" s="65">
        <f>SUM(B42:F42)</f>
        <v>88.34904458598726</v>
      </c>
    </row>
    <row r="44" spans="2:7" ht="12.75">
      <c r="B44" s="159" t="s">
        <v>85</v>
      </c>
      <c r="C44" s="160"/>
      <c r="D44" s="54" t="s">
        <v>25</v>
      </c>
      <c r="E44" s="54" t="s">
        <v>8</v>
      </c>
      <c r="F44" s="54"/>
      <c r="G44" s="55" t="s">
        <v>26</v>
      </c>
    </row>
    <row r="45" spans="2:7" ht="12.75">
      <c r="B45" s="12"/>
      <c r="C45" s="15"/>
      <c r="D45" s="56"/>
      <c r="E45" s="56"/>
      <c r="F45" s="56"/>
      <c r="G45" s="57"/>
    </row>
    <row r="46" spans="2:7" ht="12.75">
      <c r="B46" s="161">
        <f>J21</f>
        <v>3</v>
      </c>
      <c r="C46" s="162"/>
      <c r="D46" s="68">
        <f>E21</f>
        <v>2346</v>
      </c>
      <c r="E46" s="59">
        <f>B46/(D46+B46/2)</f>
        <v>0.0012779552715654952</v>
      </c>
      <c r="F46" s="58"/>
      <c r="G46" s="60">
        <f>G49/D46</f>
        <v>0.006374251325756028</v>
      </c>
    </row>
    <row r="47" spans="2:7" ht="12.75">
      <c r="B47" s="61"/>
      <c r="C47" s="62"/>
      <c r="D47" s="58"/>
      <c r="E47" s="59"/>
      <c r="F47" s="58"/>
      <c r="G47" s="60"/>
    </row>
    <row r="48" spans="2:7" ht="12.75">
      <c r="B48" s="12">
        <f>B46</f>
        <v>3</v>
      </c>
      <c r="C48" s="56">
        <f>D46-B48</f>
        <v>2343</v>
      </c>
      <c r="D48" s="56">
        <f>C48-B48</f>
        <v>2340</v>
      </c>
      <c r="E48" s="56">
        <f>D48-B48</f>
        <v>2337</v>
      </c>
      <c r="F48" s="56">
        <f>E48-B48</f>
        <v>2334</v>
      </c>
      <c r="G48" s="63"/>
    </row>
    <row r="49" spans="2:7" ht="12.75">
      <c r="B49" s="16">
        <f>B46</f>
        <v>3</v>
      </c>
      <c r="C49" s="64">
        <f>C48*E46</f>
        <v>2.994249201277955</v>
      </c>
      <c r="D49" s="64">
        <f>D48*E46</f>
        <v>2.990415335463259</v>
      </c>
      <c r="E49" s="64">
        <f>E48*E46</f>
        <v>2.9865814696485624</v>
      </c>
      <c r="F49" s="64">
        <f>F48*E46</f>
        <v>2.982747603833866</v>
      </c>
      <c r="G49" s="65">
        <f>SUM(B49:F49)</f>
        <v>14.953993610223643</v>
      </c>
    </row>
  </sheetData>
  <sheetProtection/>
  <mergeCells count="37">
    <mergeCell ref="G4:G12"/>
    <mergeCell ref="H4:H12"/>
    <mergeCell ref="F4:F12"/>
    <mergeCell ref="B32:C32"/>
    <mergeCell ref="D4:D12"/>
    <mergeCell ref="E4:E12"/>
    <mergeCell ref="B44:C44"/>
    <mergeCell ref="B46:C46"/>
    <mergeCell ref="B37:C37"/>
    <mergeCell ref="B4:B12"/>
    <mergeCell ref="C4:C12"/>
    <mergeCell ref="B39:C39"/>
    <mergeCell ref="V2:X3"/>
    <mergeCell ref="W4:W12"/>
    <mergeCell ref="X4:X12"/>
    <mergeCell ref="Q4:Q12"/>
    <mergeCell ref="R4:R12"/>
    <mergeCell ref="S4:S12"/>
    <mergeCell ref="T4:T12"/>
    <mergeCell ref="U4:U12"/>
    <mergeCell ref="V4:V12"/>
    <mergeCell ref="B30:C30"/>
    <mergeCell ref="O23:S23"/>
    <mergeCell ref="O24:S24"/>
    <mergeCell ref="O25:S25"/>
    <mergeCell ref="B26:H26"/>
    <mergeCell ref="O26:S26"/>
    <mergeCell ref="K4:K12"/>
    <mergeCell ref="L4:L12"/>
    <mergeCell ref="B27:G27"/>
    <mergeCell ref="O27:S27"/>
    <mergeCell ref="M4:M12"/>
    <mergeCell ref="N4:N12"/>
    <mergeCell ref="O4:O12"/>
    <mergeCell ref="P4:P12"/>
    <mergeCell ref="I4:I12"/>
    <mergeCell ref="J4:J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82" r:id="rId3"/>
  <headerFooter alignWithMargins="0">
    <oddFooter>&amp;R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="80" zoomScaleNormal="80" zoomScalePageLayoutView="0" workbookViewId="0" topLeftCell="A13">
      <selection activeCell="T26" sqref="T26:T30"/>
    </sheetView>
  </sheetViews>
  <sheetFormatPr defaultColWidth="11.421875" defaultRowHeight="15"/>
  <cols>
    <col min="1" max="1" width="23.7109375" style="2" customWidth="1"/>
    <col min="2" max="2" width="6.7109375" style="2" customWidth="1"/>
    <col min="3" max="3" width="6.7109375" style="3" customWidth="1"/>
    <col min="4" max="4" width="5.57421875" style="3" customWidth="1"/>
    <col min="5" max="5" width="6.7109375" style="3" customWidth="1"/>
    <col min="6" max="6" width="4.7109375" style="3" customWidth="1"/>
    <col min="7" max="7" width="6.7109375" style="3" customWidth="1"/>
    <col min="8" max="8" width="4.7109375" style="3" customWidth="1"/>
    <col min="9" max="9" width="6.7109375" style="3" customWidth="1"/>
    <col min="10" max="10" width="4.7109375" style="3" customWidth="1"/>
    <col min="11" max="11" width="7.00390625" style="3" customWidth="1"/>
    <col min="12" max="12" width="5.7109375" style="3" customWidth="1"/>
    <col min="13" max="13" width="7.28125" style="3" customWidth="1"/>
    <col min="14" max="17" width="6.7109375" style="3" customWidth="1"/>
    <col min="18" max="18" width="5.7109375" style="3" customWidth="1"/>
    <col min="19" max="19" width="6.57421875" style="3" customWidth="1"/>
    <col min="20" max="21" width="6.140625" style="3" customWidth="1"/>
    <col min="22" max="24" width="4.7109375" style="2" customWidth="1"/>
    <col min="25" max="16384" width="11.421875" style="2" customWidth="1"/>
  </cols>
  <sheetData>
    <row r="1" spans="1:7" ht="20.25">
      <c r="A1" s="39" t="s">
        <v>31</v>
      </c>
      <c r="G1" s="24" t="s">
        <v>87</v>
      </c>
    </row>
    <row r="2" spans="22:24" ht="12.75">
      <c r="V2" s="151" t="s">
        <v>0</v>
      </c>
      <c r="W2" s="151"/>
      <c r="X2" s="151"/>
    </row>
    <row r="3" spans="1:24" ht="20.25">
      <c r="A3" s="39" t="s">
        <v>32</v>
      </c>
      <c r="B3" s="1"/>
      <c r="V3" s="151"/>
      <c r="W3" s="151"/>
      <c r="X3" s="151"/>
    </row>
    <row r="4" spans="2:24" ht="12.75" customHeight="1">
      <c r="B4" s="152" t="s">
        <v>1</v>
      </c>
      <c r="C4" s="150" t="s">
        <v>2</v>
      </c>
      <c r="D4" s="152" t="s">
        <v>3</v>
      </c>
      <c r="E4" s="150" t="s">
        <v>4</v>
      </c>
      <c r="F4" s="150" t="s">
        <v>5</v>
      </c>
      <c r="G4" s="150" t="s">
        <v>6</v>
      </c>
      <c r="H4" s="150" t="s">
        <v>7</v>
      </c>
      <c r="I4" s="155" t="s">
        <v>8</v>
      </c>
      <c r="J4" s="150" t="s">
        <v>9</v>
      </c>
      <c r="K4" s="155" t="s">
        <v>8</v>
      </c>
      <c r="L4" s="150" t="s">
        <v>10</v>
      </c>
      <c r="M4" s="155" t="s">
        <v>11</v>
      </c>
      <c r="N4" s="150" t="s">
        <v>12</v>
      </c>
      <c r="O4" s="155" t="s">
        <v>8</v>
      </c>
      <c r="P4" s="150" t="s">
        <v>13</v>
      </c>
      <c r="Q4" s="155" t="s">
        <v>14</v>
      </c>
      <c r="R4" s="150" t="s">
        <v>15</v>
      </c>
      <c r="S4" s="155" t="s">
        <v>14</v>
      </c>
      <c r="T4" s="150" t="s">
        <v>16</v>
      </c>
      <c r="U4" s="155" t="s">
        <v>8</v>
      </c>
      <c r="V4" s="163" t="s">
        <v>17</v>
      </c>
      <c r="W4" s="163" t="s">
        <v>18</v>
      </c>
      <c r="X4" s="163" t="s">
        <v>19</v>
      </c>
    </row>
    <row r="5" spans="2:24" ht="12.75" customHeight="1">
      <c r="B5" s="153"/>
      <c r="C5" s="150"/>
      <c r="D5" s="153"/>
      <c r="E5" s="150"/>
      <c r="F5" s="150"/>
      <c r="G5" s="150"/>
      <c r="H5" s="150"/>
      <c r="I5" s="155"/>
      <c r="J5" s="150"/>
      <c r="K5" s="155"/>
      <c r="L5" s="150"/>
      <c r="M5" s="155"/>
      <c r="N5" s="150"/>
      <c r="O5" s="155"/>
      <c r="P5" s="150"/>
      <c r="Q5" s="155"/>
      <c r="R5" s="150"/>
      <c r="S5" s="155"/>
      <c r="T5" s="150"/>
      <c r="U5" s="155"/>
      <c r="V5" s="163"/>
      <c r="W5" s="163"/>
      <c r="X5" s="163"/>
    </row>
    <row r="6" spans="2:24" ht="12.75" customHeight="1">
      <c r="B6" s="153"/>
      <c r="C6" s="150"/>
      <c r="D6" s="153"/>
      <c r="E6" s="150"/>
      <c r="F6" s="150"/>
      <c r="G6" s="150"/>
      <c r="H6" s="150"/>
      <c r="I6" s="155"/>
      <c r="J6" s="150"/>
      <c r="K6" s="155"/>
      <c r="L6" s="150"/>
      <c r="M6" s="155"/>
      <c r="N6" s="150"/>
      <c r="O6" s="155"/>
      <c r="P6" s="150"/>
      <c r="Q6" s="155"/>
      <c r="R6" s="150"/>
      <c r="S6" s="155"/>
      <c r="T6" s="150"/>
      <c r="U6" s="155"/>
      <c r="V6" s="163"/>
      <c r="W6" s="163"/>
      <c r="X6" s="163"/>
    </row>
    <row r="7" spans="2:24" ht="12.75" customHeight="1">
      <c r="B7" s="153"/>
      <c r="C7" s="150"/>
      <c r="D7" s="153"/>
      <c r="E7" s="150"/>
      <c r="F7" s="150"/>
      <c r="G7" s="150"/>
      <c r="H7" s="150"/>
      <c r="I7" s="155"/>
      <c r="J7" s="150"/>
      <c r="K7" s="155"/>
      <c r="L7" s="150"/>
      <c r="M7" s="155"/>
      <c r="N7" s="150"/>
      <c r="O7" s="155"/>
      <c r="P7" s="150"/>
      <c r="Q7" s="155"/>
      <c r="R7" s="150"/>
      <c r="S7" s="155"/>
      <c r="T7" s="150"/>
      <c r="U7" s="155"/>
      <c r="V7" s="163"/>
      <c r="W7" s="163"/>
      <c r="X7" s="163"/>
    </row>
    <row r="8" spans="2:24" ht="12.75" customHeight="1">
      <c r="B8" s="153"/>
      <c r="C8" s="150"/>
      <c r="D8" s="153"/>
      <c r="E8" s="150"/>
      <c r="F8" s="150"/>
      <c r="G8" s="150"/>
      <c r="H8" s="150"/>
      <c r="I8" s="155"/>
      <c r="J8" s="150"/>
      <c r="K8" s="155"/>
      <c r="L8" s="150"/>
      <c r="M8" s="155"/>
      <c r="N8" s="150"/>
      <c r="O8" s="155"/>
      <c r="P8" s="150"/>
      <c r="Q8" s="155"/>
      <c r="R8" s="150"/>
      <c r="S8" s="155"/>
      <c r="T8" s="150"/>
      <c r="U8" s="155"/>
      <c r="V8" s="163"/>
      <c r="W8" s="163"/>
      <c r="X8" s="163"/>
    </row>
    <row r="9" spans="1:24" ht="12.75">
      <c r="A9" s="4"/>
      <c r="B9" s="153"/>
      <c r="C9" s="150"/>
      <c r="D9" s="153"/>
      <c r="E9" s="150"/>
      <c r="F9" s="150"/>
      <c r="G9" s="150"/>
      <c r="H9" s="150"/>
      <c r="I9" s="155"/>
      <c r="J9" s="150"/>
      <c r="K9" s="155"/>
      <c r="L9" s="150"/>
      <c r="M9" s="155"/>
      <c r="N9" s="150"/>
      <c r="O9" s="155"/>
      <c r="P9" s="150"/>
      <c r="Q9" s="155"/>
      <c r="R9" s="150"/>
      <c r="S9" s="155"/>
      <c r="T9" s="150"/>
      <c r="U9" s="155"/>
      <c r="V9" s="163"/>
      <c r="W9" s="163"/>
      <c r="X9" s="163"/>
    </row>
    <row r="10" spans="2:24" ht="12.75">
      <c r="B10" s="153"/>
      <c r="C10" s="150"/>
      <c r="D10" s="153"/>
      <c r="E10" s="150"/>
      <c r="F10" s="150"/>
      <c r="G10" s="150"/>
      <c r="H10" s="150"/>
      <c r="I10" s="155"/>
      <c r="J10" s="150"/>
      <c r="K10" s="155"/>
      <c r="L10" s="150"/>
      <c r="M10" s="155"/>
      <c r="N10" s="150"/>
      <c r="O10" s="155"/>
      <c r="P10" s="150"/>
      <c r="Q10" s="155"/>
      <c r="R10" s="150"/>
      <c r="S10" s="155"/>
      <c r="T10" s="150"/>
      <c r="U10" s="155"/>
      <c r="V10" s="163"/>
      <c r="W10" s="163"/>
      <c r="X10" s="163"/>
    </row>
    <row r="11" spans="2:24" ht="12.75">
      <c r="B11" s="153"/>
      <c r="C11" s="150"/>
      <c r="D11" s="153"/>
      <c r="E11" s="150"/>
      <c r="F11" s="150"/>
      <c r="G11" s="150"/>
      <c r="H11" s="150"/>
      <c r="I11" s="155"/>
      <c r="J11" s="150"/>
      <c r="K11" s="155"/>
      <c r="L11" s="150"/>
      <c r="M11" s="155"/>
      <c r="N11" s="150"/>
      <c r="O11" s="155"/>
      <c r="P11" s="150"/>
      <c r="Q11" s="155"/>
      <c r="R11" s="150"/>
      <c r="S11" s="155"/>
      <c r="T11" s="150"/>
      <c r="U11" s="155"/>
      <c r="V11" s="163"/>
      <c r="W11" s="163"/>
      <c r="X11" s="163"/>
    </row>
    <row r="12" spans="2:24" ht="12.75">
      <c r="B12" s="154"/>
      <c r="C12" s="150"/>
      <c r="D12" s="154"/>
      <c r="E12" s="150"/>
      <c r="F12" s="150"/>
      <c r="G12" s="150"/>
      <c r="H12" s="150"/>
      <c r="I12" s="155"/>
      <c r="J12" s="150"/>
      <c r="K12" s="155"/>
      <c r="L12" s="150"/>
      <c r="M12" s="155"/>
      <c r="N12" s="150"/>
      <c r="O12" s="155"/>
      <c r="P12" s="150"/>
      <c r="Q12" s="155"/>
      <c r="R12" s="150"/>
      <c r="S12" s="155"/>
      <c r="T12" s="150"/>
      <c r="U12" s="155"/>
      <c r="V12" s="163"/>
      <c r="W12" s="163"/>
      <c r="X12" s="163"/>
    </row>
    <row r="13" spans="1:24" s="4" customFormat="1" ht="39.75" customHeight="1">
      <c r="A13" s="5" t="s">
        <v>40</v>
      </c>
      <c r="B13" s="6">
        <f>'[5]akazosay'!$CF$4</f>
        <v>329</v>
      </c>
      <c r="C13" s="6">
        <f>'[5]akazosay'!$CF$6</f>
        <v>2079</v>
      </c>
      <c r="D13" s="6">
        <f>'[5]akazosay'!$CF$5</f>
        <v>301</v>
      </c>
      <c r="E13" s="6">
        <f>'[5]akazosay'!$CF$8</f>
        <v>502</v>
      </c>
      <c r="F13" s="6">
        <f>'[5]akazosay'!$CF$7</f>
        <v>116</v>
      </c>
      <c r="G13" s="6">
        <f>'[5]akazosay'!$CF$9</f>
        <v>11</v>
      </c>
      <c r="H13" s="6">
        <v>7</v>
      </c>
      <c r="I13" s="7">
        <f aca="true" t="shared" si="0" ref="I13:I24">H13/G13</f>
        <v>0.6363636363636364</v>
      </c>
      <c r="J13" s="6">
        <v>1</v>
      </c>
      <c r="K13" s="7">
        <f aca="true" t="shared" si="1" ref="K13:K24">J13/G13</f>
        <v>0.09090909090909091</v>
      </c>
      <c r="L13" s="6">
        <f>'[5]akazosay'!$CF$10</f>
        <v>216</v>
      </c>
      <c r="M13" s="7">
        <f aca="true" t="shared" si="2" ref="M13:M24">L13/D13</f>
        <v>0.717607973421927</v>
      </c>
      <c r="N13" s="6">
        <f>'[5]akazosay'!$CF$11</f>
        <v>351</v>
      </c>
      <c r="O13" s="7">
        <f aca="true" t="shared" si="3" ref="O13:O24">N13/E13</f>
        <v>0.6992031872509961</v>
      </c>
      <c r="P13" s="6">
        <f>'[5]akazosay'!$CF$12</f>
        <v>3</v>
      </c>
      <c r="Q13" s="7">
        <f aca="true" t="shared" si="4" ref="Q13:Q24">P13/E13</f>
        <v>0.00597609561752988</v>
      </c>
      <c r="R13" s="6">
        <f>'[5]akazosay'!$CF$13</f>
        <v>24</v>
      </c>
      <c r="S13" s="7">
        <f aca="true" t="shared" si="5" ref="S13:S24">R13/E13</f>
        <v>0.04780876494023904</v>
      </c>
      <c r="T13" s="6">
        <f>'[5]akazosay'!$CF$14</f>
        <v>21</v>
      </c>
      <c r="U13" s="8">
        <f aca="true" t="shared" si="6" ref="U13:U24">T13/D13</f>
        <v>0.06976744186046512</v>
      </c>
      <c r="V13" s="6"/>
      <c r="W13" s="6"/>
      <c r="X13" s="6">
        <v>3</v>
      </c>
    </row>
    <row r="14" spans="1:24" s="4" customFormat="1" ht="39.75" customHeight="1">
      <c r="A14" s="5" t="s">
        <v>39</v>
      </c>
      <c r="B14" s="6">
        <f>'[5]andramena'!$CF$4</f>
        <v>115</v>
      </c>
      <c r="C14" s="6">
        <f>'[5]andramena'!$CF$6</f>
        <v>671</v>
      </c>
      <c r="D14" s="6">
        <f>'[5]andramena'!$CF$5</f>
        <v>77</v>
      </c>
      <c r="E14" s="6">
        <f>'[5]andramena'!$CF$8</f>
        <v>112</v>
      </c>
      <c r="F14" s="6">
        <f>'[5]andramena'!$CF$7</f>
        <v>26</v>
      </c>
      <c r="G14" s="6">
        <f>'[5]andramena'!$CF$9</f>
        <v>3</v>
      </c>
      <c r="H14" s="6">
        <v>1</v>
      </c>
      <c r="I14" s="7">
        <f t="shared" si="0"/>
        <v>0.3333333333333333</v>
      </c>
      <c r="J14" s="6">
        <v>1</v>
      </c>
      <c r="K14" s="7">
        <f t="shared" si="1"/>
        <v>0.3333333333333333</v>
      </c>
      <c r="L14" s="6">
        <f>'[5]andramena'!$CF$10</f>
        <v>70</v>
      </c>
      <c r="M14" s="7">
        <f t="shared" si="2"/>
        <v>0.9090909090909091</v>
      </c>
      <c r="N14" s="6">
        <f>'[5]andramena'!$CF$11</f>
        <v>110</v>
      </c>
      <c r="O14" s="7">
        <f t="shared" si="3"/>
        <v>0.9821428571428571</v>
      </c>
      <c r="P14" s="6">
        <f>'[5]andramena'!$CF$12</f>
        <v>3</v>
      </c>
      <c r="Q14" s="7">
        <f t="shared" si="4"/>
        <v>0.026785714285714284</v>
      </c>
      <c r="R14" s="6">
        <f>'[5]andramena'!$CF$13</f>
        <v>9</v>
      </c>
      <c r="S14" s="7">
        <f t="shared" si="5"/>
        <v>0.08035714285714286</v>
      </c>
      <c r="T14" s="6">
        <f>'[5]andramena'!$CF$14</f>
        <v>9</v>
      </c>
      <c r="U14" s="8">
        <f t="shared" si="6"/>
        <v>0.11688311688311688</v>
      </c>
      <c r="V14" s="6">
        <v>1</v>
      </c>
      <c r="W14" s="6"/>
      <c r="X14" s="6"/>
    </row>
    <row r="15" spans="1:24" s="4" customFormat="1" ht="39.75" customHeight="1">
      <c r="A15" s="5" t="s">
        <v>37</v>
      </c>
      <c r="B15" s="6">
        <f>'[5]andranomangatsiaka'!$CF$4</f>
        <v>170</v>
      </c>
      <c r="C15" s="6">
        <f>'[5]andranomangatsiaka'!$CF$6</f>
        <v>1152</v>
      </c>
      <c r="D15" s="6">
        <f>'[5]andranomangatsiaka'!$CF$5</f>
        <v>173</v>
      </c>
      <c r="E15" s="6">
        <f>'[5]andranomangatsiaka'!$CF$8</f>
        <v>278</v>
      </c>
      <c r="F15" s="6">
        <f>'[5]andranomangatsiaka'!$CF$7</f>
        <v>75</v>
      </c>
      <c r="G15" s="6">
        <f>'[5]andranomangatsiaka'!$CF$9</f>
        <v>9</v>
      </c>
      <c r="H15" s="26">
        <v>1</v>
      </c>
      <c r="I15" s="7">
        <f t="shared" si="0"/>
        <v>0.1111111111111111</v>
      </c>
      <c r="J15" s="26">
        <v>1</v>
      </c>
      <c r="K15" s="7">
        <f t="shared" si="1"/>
        <v>0.1111111111111111</v>
      </c>
      <c r="L15" s="6">
        <f>'[5]andranomangatsiaka'!$CF$10</f>
        <v>170</v>
      </c>
      <c r="M15" s="7">
        <f t="shared" si="2"/>
        <v>0.9826589595375722</v>
      </c>
      <c r="N15" s="6">
        <f>'[5]andranomangatsiaka'!$CF$11</f>
        <v>275</v>
      </c>
      <c r="O15" s="7">
        <f t="shared" si="3"/>
        <v>0.9892086330935251</v>
      </c>
      <c r="P15" s="6">
        <f>'[5]andranomangatsiaka'!$CF$12</f>
        <v>12</v>
      </c>
      <c r="Q15" s="7">
        <f t="shared" si="4"/>
        <v>0.04316546762589928</v>
      </c>
      <c r="R15" s="6">
        <f>'[5]andranomangatsiaka'!$CF$13</f>
        <v>11</v>
      </c>
      <c r="S15" s="7">
        <f t="shared" si="5"/>
        <v>0.039568345323741004</v>
      </c>
      <c r="T15" s="6">
        <v>0</v>
      </c>
      <c r="U15" s="8">
        <f t="shared" si="6"/>
        <v>0</v>
      </c>
      <c r="V15" s="26">
        <v>3</v>
      </c>
      <c r="W15" s="26"/>
      <c r="X15" s="26">
        <v>4</v>
      </c>
    </row>
    <row r="16" spans="1:24" s="4" customFormat="1" ht="39.75" customHeight="1">
      <c r="A16" s="5" t="s">
        <v>36</v>
      </c>
      <c r="B16" s="6">
        <f>'[5]antsirana'!$CF$4</f>
        <v>105</v>
      </c>
      <c r="C16" s="6">
        <f>'[5]antsirana'!$CF$6</f>
        <v>561</v>
      </c>
      <c r="D16" s="6">
        <f>'[5]antsirana'!$CF$5</f>
        <v>116</v>
      </c>
      <c r="E16" s="6">
        <f>'[5]antsirana'!$CF$8</f>
        <v>250</v>
      </c>
      <c r="F16" s="6">
        <f>'[5]antsirana'!$CF$7</f>
        <v>85</v>
      </c>
      <c r="G16" s="6">
        <f>'[5]antsirana'!$CF$9</f>
        <v>9</v>
      </c>
      <c r="H16" s="6">
        <v>6</v>
      </c>
      <c r="I16" s="7">
        <f t="shared" si="0"/>
        <v>0.6666666666666666</v>
      </c>
      <c r="J16" s="6">
        <v>2</v>
      </c>
      <c r="K16" s="7">
        <f t="shared" si="1"/>
        <v>0.2222222222222222</v>
      </c>
      <c r="L16" s="6">
        <f>'[5]antsirana'!$CF$10</f>
        <v>116</v>
      </c>
      <c r="M16" s="8">
        <f t="shared" si="2"/>
        <v>1</v>
      </c>
      <c r="N16" s="6">
        <f>'[5]antsirana'!$CF$11</f>
        <v>250</v>
      </c>
      <c r="O16" s="8">
        <f t="shared" si="3"/>
        <v>1</v>
      </c>
      <c r="P16" s="6">
        <f>'[5]antsirana'!$CF$12</f>
        <v>2</v>
      </c>
      <c r="Q16" s="7">
        <f t="shared" si="4"/>
        <v>0.008</v>
      </c>
      <c r="R16" s="6">
        <f>'[5]antsirana'!$CF$13</f>
        <v>25</v>
      </c>
      <c r="S16" s="7">
        <f t="shared" si="5"/>
        <v>0.1</v>
      </c>
      <c r="T16" s="6">
        <v>0</v>
      </c>
      <c r="U16" s="8">
        <f t="shared" si="6"/>
        <v>0</v>
      </c>
      <c r="V16" s="6">
        <v>1</v>
      </c>
      <c r="W16" s="6"/>
      <c r="X16" s="6"/>
    </row>
    <row r="17" spans="1:24" s="4" customFormat="1" ht="39.75" customHeight="1">
      <c r="A17" s="5" t="s">
        <v>38</v>
      </c>
      <c r="B17" s="6">
        <f>'[5]ekavy'!$CF$4</f>
        <v>210</v>
      </c>
      <c r="C17" s="6">
        <f>'[5]ekavy'!$CF$6</f>
        <v>1139</v>
      </c>
      <c r="D17" s="6">
        <f>'[5]ekavy'!$CF$5</f>
        <v>207</v>
      </c>
      <c r="E17" s="6">
        <f>'[5]ekavy'!$CF$8</f>
        <v>339</v>
      </c>
      <c r="F17" s="6">
        <f>'[5]ekavy'!$CF$7</f>
        <v>103</v>
      </c>
      <c r="G17" s="6">
        <f>'[5]ekavy'!$CF$9</f>
        <v>11</v>
      </c>
      <c r="H17" s="6">
        <v>5</v>
      </c>
      <c r="I17" s="7">
        <f t="shared" si="0"/>
        <v>0.45454545454545453</v>
      </c>
      <c r="J17" s="6">
        <v>1</v>
      </c>
      <c r="K17" s="7">
        <f t="shared" si="1"/>
        <v>0.09090909090909091</v>
      </c>
      <c r="L17" s="6">
        <f>'[5]ekavy'!$CF$10</f>
        <v>170</v>
      </c>
      <c r="M17" s="7">
        <f t="shared" si="2"/>
        <v>0.821256038647343</v>
      </c>
      <c r="N17" s="6">
        <f>'[5]ekavy'!$CF$11</f>
        <v>293</v>
      </c>
      <c r="O17" s="7">
        <f t="shared" si="3"/>
        <v>0.8643067846607669</v>
      </c>
      <c r="P17" s="6">
        <f>'[5]ekavy'!$CF$12</f>
        <v>23</v>
      </c>
      <c r="Q17" s="7">
        <f t="shared" si="4"/>
        <v>0.06784660766961652</v>
      </c>
      <c r="R17" s="6">
        <f>'[5]ekavy'!$CF$13</f>
        <v>38</v>
      </c>
      <c r="S17" s="7">
        <f t="shared" si="5"/>
        <v>0.11209439528023599</v>
      </c>
      <c r="T17" s="6">
        <v>0</v>
      </c>
      <c r="U17" s="8">
        <f t="shared" si="6"/>
        <v>0</v>
      </c>
      <c r="V17" s="6">
        <v>2</v>
      </c>
      <c r="W17" s="6"/>
      <c r="X17" s="6">
        <v>3</v>
      </c>
    </row>
    <row r="18" spans="1:24" s="4" customFormat="1" ht="39.75" customHeight="1">
      <c r="A18" s="27" t="s">
        <v>34</v>
      </c>
      <c r="B18" s="6">
        <f>'[5]mahatsinjo'!$CF$5</f>
        <v>175</v>
      </c>
      <c r="C18" s="6">
        <f>'[5]mahatsinjo'!$CF$7</f>
        <v>1019</v>
      </c>
      <c r="D18" s="6">
        <f>'[5]mahatsinjo'!$CF$6</f>
        <v>138</v>
      </c>
      <c r="E18" s="6">
        <f>'[5]mahatsinjo'!$CF$9</f>
        <v>225</v>
      </c>
      <c r="F18" s="6">
        <f>'[5]mahatsinjo'!$CF$8</f>
        <v>74</v>
      </c>
      <c r="G18" s="6">
        <f>'[5]mahatsinjo'!$CF$10</f>
        <v>9</v>
      </c>
      <c r="H18" s="6">
        <v>5</v>
      </c>
      <c r="I18" s="7">
        <f t="shared" si="0"/>
        <v>0.5555555555555556</v>
      </c>
      <c r="J18" s="6">
        <v>3</v>
      </c>
      <c r="K18" s="7">
        <f t="shared" si="1"/>
        <v>0.3333333333333333</v>
      </c>
      <c r="L18" s="6">
        <f>'[5]mahatsinjo'!$CF$11</f>
        <v>133</v>
      </c>
      <c r="M18" s="8">
        <f t="shared" si="2"/>
        <v>0.9637681159420289</v>
      </c>
      <c r="N18" s="6">
        <f>'[5]mahatsinjo'!$CF$12</f>
        <v>224</v>
      </c>
      <c r="O18" s="7">
        <f t="shared" si="3"/>
        <v>0.9955555555555555</v>
      </c>
      <c r="P18" s="6">
        <f>'[5]mahatsinjo'!$CF$13</f>
        <v>9</v>
      </c>
      <c r="Q18" s="7">
        <f t="shared" si="4"/>
        <v>0.04</v>
      </c>
      <c r="R18" s="6">
        <f>'[5]mahatsinjo'!$CF$14</f>
        <v>14</v>
      </c>
      <c r="S18" s="7">
        <f t="shared" si="5"/>
        <v>0.06222222222222222</v>
      </c>
      <c r="T18" s="6">
        <v>0</v>
      </c>
      <c r="U18" s="8">
        <f t="shared" si="6"/>
        <v>0</v>
      </c>
      <c r="V18" s="6"/>
      <c r="W18" s="6"/>
      <c r="X18" s="6">
        <v>1</v>
      </c>
    </row>
    <row r="19" spans="1:24" s="4" customFormat="1" ht="39.75" customHeight="1">
      <c r="A19" s="5" t="s">
        <v>42</v>
      </c>
      <c r="B19" s="6">
        <f>'[5]marohaka'!$CF$4</f>
        <v>208</v>
      </c>
      <c r="C19" s="6">
        <f>'[5]marohaka'!$CF$6</f>
        <v>1267</v>
      </c>
      <c r="D19" s="6">
        <f>'[5]marohaka'!$CF$5</f>
        <v>166</v>
      </c>
      <c r="E19" s="6">
        <f>'[5]marohaka'!$CF$8</f>
        <v>257</v>
      </c>
      <c r="F19" s="6">
        <f>'[5]marohaka'!$CF$7</f>
        <v>56</v>
      </c>
      <c r="G19" s="6">
        <f>'[5]marohaka'!$CF$9</f>
        <v>2</v>
      </c>
      <c r="H19" s="6">
        <v>0</v>
      </c>
      <c r="I19" s="7">
        <f t="shared" si="0"/>
        <v>0</v>
      </c>
      <c r="J19" s="6">
        <v>1</v>
      </c>
      <c r="K19" s="7">
        <f t="shared" si="1"/>
        <v>0.5</v>
      </c>
      <c r="L19" s="6">
        <f>'[5]marohaka'!$CF$10</f>
        <v>162</v>
      </c>
      <c r="M19" s="7">
        <f t="shared" si="2"/>
        <v>0.9759036144578314</v>
      </c>
      <c r="N19" s="6">
        <f>'[5]marohaka'!$CF$11</f>
        <v>252</v>
      </c>
      <c r="O19" s="7">
        <f t="shared" si="3"/>
        <v>0.980544747081712</v>
      </c>
      <c r="P19" s="6">
        <f>'[5]marohaka'!$CF$12</f>
        <v>1</v>
      </c>
      <c r="Q19" s="7">
        <f t="shared" si="4"/>
        <v>0.0038910505836575876</v>
      </c>
      <c r="R19" s="6">
        <f>'[5]marohaka'!$CF$13</f>
        <v>4</v>
      </c>
      <c r="S19" s="7">
        <f t="shared" si="5"/>
        <v>0.01556420233463035</v>
      </c>
      <c r="T19" s="6">
        <v>0</v>
      </c>
      <c r="U19" s="8">
        <f t="shared" si="6"/>
        <v>0</v>
      </c>
      <c r="V19" s="6"/>
      <c r="W19" s="6"/>
      <c r="X19" s="6">
        <v>1</v>
      </c>
    </row>
    <row r="20" spans="1:24" s="9" customFormat="1" ht="39.75" customHeight="1">
      <c r="A20" s="5" t="s">
        <v>35</v>
      </c>
      <c r="B20" s="6">
        <f>'[5]marozano'!$CF$5</f>
        <v>178</v>
      </c>
      <c r="C20" s="6">
        <f>'[5]marozano'!$CF$7</f>
        <v>1129</v>
      </c>
      <c r="D20" s="6">
        <f>'[5]marozano'!$CF$6</f>
        <v>151</v>
      </c>
      <c r="E20" s="6">
        <f>'[5]marozano'!$CF$9</f>
        <v>275</v>
      </c>
      <c r="F20" s="6">
        <f>'[5]marozano'!$CF$8</f>
        <v>69</v>
      </c>
      <c r="G20" s="6">
        <f>'[5]marozano'!$CF$10</f>
        <v>3</v>
      </c>
      <c r="H20" s="6">
        <v>1</v>
      </c>
      <c r="I20" s="7">
        <f t="shared" si="0"/>
        <v>0.3333333333333333</v>
      </c>
      <c r="J20" s="6">
        <v>1</v>
      </c>
      <c r="K20" s="7">
        <f t="shared" si="1"/>
        <v>0.3333333333333333</v>
      </c>
      <c r="L20" s="6">
        <f>'[5]marozano'!$CF$11</f>
        <v>145</v>
      </c>
      <c r="M20" s="7">
        <f t="shared" si="2"/>
        <v>0.9602649006622517</v>
      </c>
      <c r="N20" s="6">
        <f>'[5]marozano'!$CF$12</f>
        <v>268</v>
      </c>
      <c r="O20" s="7">
        <f t="shared" si="3"/>
        <v>0.9745454545454545</v>
      </c>
      <c r="P20" s="6">
        <f>'[5]marozano'!$CF$13</f>
        <v>8</v>
      </c>
      <c r="Q20" s="7">
        <f t="shared" si="4"/>
        <v>0.02909090909090909</v>
      </c>
      <c r="R20" s="6">
        <f>'[5]marozano'!$CF$14</f>
        <v>15</v>
      </c>
      <c r="S20" s="7">
        <f t="shared" si="5"/>
        <v>0.05454545454545454</v>
      </c>
      <c r="T20" s="6">
        <f>'[5]marozano'!$CF$15</f>
        <v>1</v>
      </c>
      <c r="U20" s="8">
        <f t="shared" si="6"/>
        <v>0.006622516556291391</v>
      </c>
      <c r="V20" s="6"/>
      <c r="W20" s="6"/>
      <c r="X20" s="6">
        <v>1</v>
      </c>
    </row>
    <row r="21" spans="1:24" ht="39.75" customHeight="1">
      <c r="A21" s="5" t="s">
        <v>33</v>
      </c>
      <c r="B21" s="6">
        <f>'[5]namohora'!$CF$5</f>
        <v>178</v>
      </c>
      <c r="C21" s="6">
        <f>'[5]namohora'!$CF$7</f>
        <v>1064</v>
      </c>
      <c r="D21" s="6">
        <f>'[5]namohora'!$CF$6</f>
        <v>177</v>
      </c>
      <c r="E21" s="6">
        <f>'[5]namohora'!$CF$9</f>
        <v>219</v>
      </c>
      <c r="F21" s="6">
        <f>'[5]namohora'!$CF$8</f>
        <v>97</v>
      </c>
      <c r="G21" s="6">
        <f>'[5]namohora'!$CF$10</f>
        <v>1</v>
      </c>
      <c r="H21" s="6">
        <v>0</v>
      </c>
      <c r="I21" s="7">
        <f t="shared" si="0"/>
        <v>0</v>
      </c>
      <c r="J21" s="6">
        <v>1</v>
      </c>
      <c r="K21" s="8">
        <f t="shared" si="1"/>
        <v>1</v>
      </c>
      <c r="L21" s="6">
        <f>'[5]namohora'!$CF$11</f>
        <v>168</v>
      </c>
      <c r="M21" s="7">
        <f t="shared" si="2"/>
        <v>0.9491525423728814</v>
      </c>
      <c r="N21" s="6">
        <f>'[5]namohora'!$CF$12</f>
        <v>210</v>
      </c>
      <c r="O21" s="7">
        <f t="shared" si="3"/>
        <v>0.958904109589041</v>
      </c>
      <c r="P21" s="6">
        <f>'[5]namohora'!$CF$13</f>
        <v>40</v>
      </c>
      <c r="Q21" s="7">
        <f t="shared" si="4"/>
        <v>0.182648401826484</v>
      </c>
      <c r="R21" s="6">
        <f>'[5]namohora'!$CF$14</f>
        <v>44</v>
      </c>
      <c r="S21" s="7">
        <f t="shared" si="5"/>
        <v>0.2009132420091324</v>
      </c>
      <c r="T21" s="6">
        <f>'[5]namohora'!$CF$15</f>
        <v>0</v>
      </c>
      <c r="U21" s="8">
        <f t="shared" si="6"/>
        <v>0</v>
      </c>
      <c r="V21" s="6"/>
      <c r="W21" s="6"/>
      <c r="X21" s="6"/>
    </row>
    <row r="22" spans="1:24" ht="39.75" customHeight="1">
      <c r="A22" s="5" t="s">
        <v>32</v>
      </c>
      <c r="B22" s="6">
        <f>'[5]tangainony'!$CF$4</f>
        <v>361</v>
      </c>
      <c r="C22" s="6">
        <f>'[5]tangainony'!$CF$6</f>
        <v>2243</v>
      </c>
      <c r="D22" s="6">
        <f>'[5]tangainony'!$CF$5</f>
        <v>319</v>
      </c>
      <c r="E22" s="6">
        <f>'[5]tangainony'!$CF$8</f>
        <v>502</v>
      </c>
      <c r="F22" s="6">
        <f>'[5]tangainony'!$CF$7</f>
        <v>114</v>
      </c>
      <c r="G22" s="6">
        <f>'[5]tangainony'!$CF$9</f>
        <v>8</v>
      </c>
      <c r="H22" s="6">
        <v>3</v>
      </c>
      <c r="I22" s="7">
        <f t="shared" si="0"/>
        <v>0.375</v>
      </c>
      <c r="J22" s="6">
        <v>1</v>
      </c>
      <c r="K22" s="7">
        <f t="shared" si="1"/>
        <v>0.125</v>
      </c>
      <c r="L22" s="6">
        <f>'[5]tangainony'!$CF$10</f>
        <v>246</v>
      </c>
      <c r="M22" s="7">
        <f t="shared" si="2"/>
        <v>0.7711598746081505</v>
      </c>
      <c r="N22" s="6">
        <f>'[5]tangainony'!$CF$11</f>
        <v>383</v>
      </c>
      <c r="O22" s="7">
        <f t="shared" si="3"/>
        <v>0.7629482071713147</v>
      </c>
      <c r="P22" s="6">
        <f>'[5]tangainony'!$CF$12</f>
        <v>12</v>
      </c>
      <c r="Q22" s="7">
        <f t="shared" si="4"/>
        <v>0.02390438247011952</v>
      </c>
      <c r="R22" s="6">
        <f>'[5]tangainony'!$CF$13</f>
        <v>13</v>
      </c>
      <c r="S22" s="7">
        <f t="shared" si="5"/>
        <v>0.025896414342629483</v>
      </c>
      <c r="T22" s="6">
        <f>'[5]tangainony'!$CF$14</f>
        <v>17</v>
      </c>
      <c r="U22" s="8">
        <f t="shared" si="6"/>
        <v>0.05329153605015674</v>
      </c>
      <c r="V22" s="6">
        <v>1</v>
      </c>
      <c r="W22" s="6"/>
      <c r="X22" s="6">
        <v>3</v>
      </c>
    </row>
    <row r="23" spans="1:24" ht="39.75" customHeight="1">
      <c r="A23" s="5" t="s">
        <v>41</v>
      </c>
      <c r="B23" s="6">
        <f>'[5]vohibitro'!$CF$4</f>
        <v>169</v>
      </c>
      <c r="C23" s="6">
        <f>'[5]vohibitro'!$CF$6</f>
        <v>1298</v>
      </c>
      <c r="D23" s="6">
        <f>'[5]vohibitro'!$CF$5</f>
        <v>183</v>
      </c>
      <c r="E23" s="6">
        <f>'[5]vohibitro'!$CF$8</f>
        <v>341</v>
      </c>
      <c r="F23" s="6">
        <f>'[5]vohibitro'!$CF$7</f>
        <v>117</v>
      </c>
      <c r="G23" s="6">
        <f>'[5]vohibitro'!$CF$9</f>
        <v>3</v>
      </c>
      <c r="H23" s="6">
        <v>1</v>
      </c>
      <c r="I23" s="7">
        <f t="shared" si="0"/>
        <v>0.3333333333333333</v>
      </c>
      <c r="J23" s="6">
        <v>0</v>
      </c>
      <c r="K23" s="7">
        <f t="shared" si="1"/>
        <v>0</v>
      </c>
      <c r="L23" s="6">
        <f>'[5]vohibitro'!$CF$10</f>
        <v>166</v>
      </c>
      <c r="M23" s="7">
        <f t="shared" si="2"/>
        <v>0.907103825136612</v>
      </c>
      <c r="N23" s="6">
        <f>'[5]vohibitro'!$CF$11</f>
        <v>311</v>
      </c>
      <c r="O23" s="7">
        <f t="shared" si="3"/>
        <v>0.9120234604105572</v>
      </c>
      <c r="P23" s="6">
        <f>'[5]vohibitro'!$CF$12</f>
        <v>0</v>
      </c>
      <c r="Q23" s="7">
        <f t="shared" si="4"/>
        <v>0</v>
      </c>
      <c r="R23" s="6">
        <f>'[5]vohibitro'!$CF$13</f>
        <v>0</v>
      </c>
      <c r="S23" s="7">
        <f t="shared" si="5"/>
        <v>0</v>
      </c>
      <c r="T23" s="6">
        <v>0</v>
      </c>
      <c r="U23" s="8">
        <f t="shared" si="6"/>
        <v>0</v>
      </c>
      <c r="V23" s="6"/>
      <c r="W23" s="6"/>
      <c r="X23" s="6">
        <v>2</v>
      </c>
    </row>
    <row r="24" spans="1:24" s="46" customFormat="1" ht="39.75" customHeight="1">
      <c r="A24" s="41" t="s">
        <v>20</v>
      </c>
      <c r="B24" s="42">
        <f aca="true" t="shared" si="7" ref="B24:H24">SUM(B13:B23)</f>
        <v>2198</v>
      </c>
      <c r="C24" s="42">
        <f t="shared" si="7"/>
        <v>13622</v>
      </c>
      <c r="D24" s="42">
        <f t="shared" si="7"/>
        <v>2008</v>
      </c>
      <c r="E24" s="42">
        <f t="shared" si="7"/>
        <v>3300</v>
      </c>
      <c r="F24" s="42">
        <f t="shared" si="7"/>
        <v>932</v>
      </c>
      <c r="G24" s="42">
        <f t="shared" si="7"/>
        <v>69</v>
      </c>
      <c r="H24" s="43">
        <f t="shared" si="7"/>
        <v>30</v>
      </c>
      <c r="I24" s="44">
        <f t="shared" si="0"/>
        <v>0.43478260869565216</v>
      </c>
      <c r="J24" s="43">
        <f>SUM(J13:J23)</f>
        <v>13</v>
      </c>
      <c r="K24" s="44">
        <f t="shared" si="1"/>
        <v>0.18840579710144928</v>
      </c>
      <c r="L24" s="42">
        <f>SUM(L13:L23)</f>
        <v>1762</v>
      </c>
      <c r="M24" s="44">
        <f t="shared" si="2"/>
        <v>0.8774900398406374</v>
      </c>
      <c r="N24" s="42">
        <f>SUM(N13:N23)</f>
        <v>2927</v>
      </c>
      <c r="O24" s="44">
        <f t="shared" si="3"/>
        <v>0.886969696969697</v>
      </c>
      <c r="P24" s="42">
        <f>SUM(P13:P23)</f>
        <v>113</v>
      </c>
      <c r="Q24" s="44">
        <f t="shared" si="4"/>
        <v>0.03424242424242424</v>
      </c>
      <c r="R24" s="42">
        <f>SUM(R13:R23)</f>
        <v>197</v>
      </c>
      <c r="S24" s="44">
        <f t="shared" si="5"/>
        <v>0.0596969696969697</v>
      </c>
      <c r="T24" s="42">
        <f>SUM(T4:T23)</f>
        <v>48</v>
      </c>
      <c r="U24" s="45">
        <f t="shared" si="6"/>
        <v>0.02390438247011952</v>
      </c>
      <c r="V24" s="42">
        <f>SUM(V13:V23)</f>
        <v>8</v>
      </c>
      <c r="W24" s="42">
        <f>SUM(W13:W23)</f>
        <v>0</v>
      </c>
      <c r="X24" s="42">
        <f>SUM(X13:X23)</f>
        <v>18</v>
      </c>
    </row>
    <row r="25" ht="21.75" customHeight="1"/>
    <row r="26" spans="2:21" ht="27.75" customHeight="1">
      <c r="B26" s="88" t="s">
        <v>21</v>
      </c>
      <c r="C26" s="69">
        <f>G35*1000</f>
        <v>99.35345356397988</v>
      </c>
      <c r="D26" s="11" t="s">
        <v>22</v>
      </c>
      <c r="E26" s="36"/>
      <c r="N26" s="2"/>
      <c r="O26" s="164" t="s">
        <v>43</v>
      </c>
      <c r="P26" s="164"/>
      <c r="Q26" s="164"/>
      <c r="R26" s="164"/>
      <c r="S26" s="164"/>
      <c r="T26" s="28">
        <f>E24/D24</f>
        <v>1.6434262948207172</v>
      </c>
      <c r="U26" s="2"/>
    </row>
    <row r="27" spans="2:21" ht="27.75" customHeight="1">
      <c r="B27" s="89" t="s">
        <v>23</v>
      </c>
      <c r="C27" s="75">
        <f>G42*1000</f>
        <v>44.46729740847388</v>
      </c>
      <c r="D27" s="13" t="s">
        <v>22</v>
      </c>
      <c r="E27" s="37"/>
      <c r="N27" s="2"/>
      <c r="O27" s="164" t="s">
        <v>44</v>
      </c>
      <c r="P27" s="164"/>
      <c r="Q27" s="164"/>
      <c r="R27" s="164"/>
      <c r="S27" s="164"/>
      <c r="T27" s="29">
        <f>C24/B24</f>
        <v>6.197452229299363</v>
      </c>
      <c r="U27" s="2"/>
    </row>
    <row r="28" spans="2:21" ht="27.75" customHeight="1">
      <c r="B28" s="90" t="s">
        <v>24</v>
      </c>
      <c r="C28" s="76">
        <f>G49*1000</f>
        <v>19.511109889153136</v>
      </c>
      <c r="D28" s="17" t="s">
        <v>22</v>
      </c>
      <c r="E28" s="38"/>
      <c r="N28" s="2"/>
      <c r="O28" s="164" t="s">
        <v>45</v>
      </c>
      <c r="P28" s="164"/>
      <c r="Q28" s="164"/>
      <c r="R28" s="164"/>
      <c r="S28" s="164"/>
      <c r="T28" s="33">
        <f>D24/C24</f>
        <v>0.14740860372926148</v>
      </c>
      <c r="U28" s="2"/>
    </row>
    <row r="29" spans="2:20" ht="27.75" customHeight="1">
      <c r="B29" s="165" t="s">
        <v>51</v>
      </c>
      <c r="C29" s="147"/>
      <c r="D29" s="147"/>
      <c r="E29" s="147"/>
      <c r="F29" s="147"/>
      <c r="G29" s="147"/>
      <c r="H29" s="147"/>
      <c r="I29" s="35">
        <f>I24+K24</f>
        <v>0.6231884057971014</v>
      </c>
      <c r="O29" s="164" t="s">
        <v>46</v>
      </c>
      <c r="P29" s="164"/>
      <c r="Q29" s="164"/>
      <c r="R29" s="164"/>
      <c r="S29" s="164"/>
      <c r="T29" s="33">
        <f>E24/C24</f>
        <v>0.24225517545147554</v>
      </c>
    </row>
    <row r="30" spans="2:20" ht="27.75" customHeight="1">
      <c r="B30" s="148" t="s">
        <v>48</v>
      </c>
      <c r="C30" s="149"/>
      <c r="D30" s="149"/>
      <c r="E30" s="149"/>
      <c r="F30" s="149"/>
      <c r="G30" s="149"/>
      <c r="H30" s="18"/>
      <c r="I30" s="19"/>
      <c r="O30" s="156" t="s">
        <v>47</v>
      </c>
      <c r="P30" s="157"/>
      <c r="Q30" s="157"/>
      <c r="R30" s="157"/>
      <c r="S30" s="158"/>
      <c r="T30" s="31">
        <f>F24/D24</f>
        <v>0.4641434262948207</v>
      </c>
    </row>
    <row r="31" spans="1:20" ht="21.75" customHeight="1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0"/>
      <c r="P31" s="30"/>
      <c r="Q31" s="30"/>
      <c r="R31" s="30"/>
      <c r="S31" s="30"/>
      <c r="T31" s="32"/>
    </row>
    <row r="32" spans="13:20" ht="34.5" customHeight="1">
      <c r="M32" s="23"/>
      <c r="O32" s="2"/>
      <c r="P32" s="2"/>
      <c r="Q32" s="2"/>
      <c r="R32" s="2"/>
      <c r="S32" s="2"/>
      <c r="T32" s="2"/>
    </row>
    <row r="33" spans="2:20" ht="12.75">
      <c r="B33" s="159" t="s">
        <v>50</v>
      </c>
      <c r="C33" s="160"/>
      <c r="D33" s="54" t="s">
        <v>25</v>
      </c>
      <c r="E33" s="54" t="s">
        <v>8</v>
      </c>
      <c r="F33" s="54"/>
      <c r="G33" s="55" t="s">
        <v>26</v>
      </c>
      <c r="O33" s="2"/>
      <c r="P33" s="2"/>
      <c r="Q33" s="2"/>
      <c r="R33" s="2"/>
      <c r="S33" s="2"/>
      <c r="T33" s="2"/>
    </row>
    <row r="34" spans="2:16" ht="12.75">
      <c r="B34" s="12"/>
      <c r="C34" s="15"/>
      <c r="D34" s="56"/>
      <c r="E34" s="56"/>
      <c r="F34" s="56"/>
      <c r="G34" s="57"/>
      <c r="N34" s="3" t="s">
        <v>49</v>
      </c>
      <c r="P34" s="3">
        <f>H24+J24+V24+W24+X24</f>
        <v>69</v>
      </c>
    </row>
    <row r="35" spans="2:7" ht="12.75">
      <c r="B35" s="161">
        <f>G24</f>
        <v>69</v>
      </c>
      <c r="C35" s="162"/>
      <c r="D35" s="58">
        <f>E24</f>
        <v>3300</v>
      </c>
      <c r="E35" s="59">
        <f>B35/(D35+B35/2)</f>
        <v>0.0206927575348628</v>
      </c>
      <c r="F35" s="58"/>
      <c r="G35" s="60">
        <f>G38/D35</f>
        <v>0.09935345356397988</v>
      </c>
    </row>
    <row r="36" spans="2:7" ht="12.75">
      <c r="B36" s="61"/>
      <c r="C36" s="62"/>
      <c r="D36" s="58"/>
      <c r="E36" s="59"/>
      <c r="F36" s="58"/>
      <c r="G36" s="60"/>
    </row>
    <row r="37" spans="2:7" ht="12.75">
      <c r="B37" s="12">
        <f>B35</f>
        <v>69</v>
      </c>
      <c r="C37" s="56">
        <f>D35-B37</f>
        <v>3231</v>
      </c>
      <c r="D37" s="56">
        <f>C37-B37</f>
        <v>3162</v>
      </c>
      <c r="E37" s="56">
        <f>D37-B37</f>
        <v>3093</v>
      </c>
      <c r="F37" s="56">
        <f>E37-B37</f>
        <v>3024</v>
      </c>
      <c r="G37" s="63"/>
    </row>
    <row r="38" spans="2:7" ht="12.75">
      <c r="B38" s="16">
        <f>B35</f>
        <v>69</v>
      </c>
      <c r="C38" s="64">
        <f>C37*E35</f>
        <v>66.8582995951417</v>
      </c>
      <c r="D38" s="64">
        <f>D37*E35</f>
        <v>65.43049932523617</v>
      </c>
      <c r="E38" s="64">
        <f>E37*E35</f>
        <v>64.00269905533064</v>
      </c>
      <c r="F38" s="64">
        <f>F37*E35</f>
        <v>62.574898785425106</v>
      </c>
      <c r="G38" s="65">
        <f>SUM(B38:F38)</f>
        <v>327.8663967611336</v>
      </c>
    </row>
    <row r="40" spans="2:7" ht="12.75">
      <c r="B40" s="159" t="s">
        <v>84</v>
      </c>
      <c r="C40" s="160"/>
      <c r="D40" s="54" t="s">
        <v>25</v>
      </c>
      <c r="E40" s="54" t="s">
        <v>8</v>
      </c>
      <c r="F40" s="54"/>
      <c r="G40" s="55" t="s">
        <v>26</v>
      </c>
    </row>
    <row r="41" spans="2:7" ht="12.75">
      <c r="B41" s="12"/>
      <c r="C41" s="15"/>
      <c r="D41" s="56"/>
      <c r="E41" s="56"/>
      <c r="F41" s="56"/>
      <c r="G41" s="57"/>
    </row>
    <row r="42" spans="2:7" ht="12.75">
      <c r="B42" s="161">
        <f>H24</f>
        <v>30</v>
      </c>
      <c r="C42" s="162"/>
      <c r="D42" s="68">
        <f>E24</f>
        <v>3300</v>
      </c>
      <c r="E42" s="59">
        <f>B42/(D42+B42/2)</f>
        <v>0.00904977375565611</v>
      </c>
      <c r="F42" s="58"/>
      <c r="G42" s="60">
        <f>G45/D42</f>
        <v>0.04446729740847388</v>
      </c>
    </row>
    <row r="43" spans="2:7" ht="12.75">
      <c r="B43" s="61"/>
      <c r="C43" s="62"/>
      <c r="D43" s="58"/>
      <c r="E43" s="59"/>
      <c r="F43" s="58"/>
      <c r="G43" s="60"/>
    </row>
    <row r="44" spans="2:7" ht="12.75">
      <c r="B44" s="12">
        <f>B42</f>
        <v>30</v>
      </c>
      <c r="C44" s="56">
        <f>D42-B44</f>
        <v>3270</v>
      </c>
      <c r="D44" s="56">
        <f>C44-B44</f>
        <v>3240</v>
      </c>
      <c r="E44" s="56">
        <f>D44-B44</f>
        <v>3210</v>
      </c>
      <c r="F44" s="56">
        <f>E44-B44</f>
        <v>3180</v>
      </c>
      <c r="G44" s="63"/>
    </row>
    <row r="45" spans="2:7" ht="12.75">
      <c r="B45" s="16">
        <f>B42</f>
        <v>30</v>
      </c>
      <c r="C45" s="64">
        <f>C44*E42</f>
        <v>29.592760180995477</v>
      </c>
      <c r="D45" s="64">
        <f>D44*E42</f>
        <v>29.321266968325794</v>
      </c>
      <c r="E45" s="64">
        <f>E44*E42</f>
        <v>29.049773755656112</v>
      </c>
      <c r="F45" s="64">
        <f>F44*E42</f>
        <v>28.77828054298643</v>
      </c>
      <c r="G45" s="65">
        <f>SUM(B45:F45)</f>
        <v>146.7420814479638</v>
      </c>
    </row>
    <row r="47" spans="2:7" ht="12.75">
      <c r="B47" s="159" t="s">
        <v>85</v>
      </c>
      <c r="C47" s="160"/>
      <c r="D47" s="54" t="s">
        <v>25</v>
      </c>
      <c r="E47" s="54" t="s">
        <v>8</v>
      </c>
      <c r="F47" s="54"/>
      <c r="G47" s="55" t="s">
        <v>26</v>
      </c>
    </row>
    <row r="48" spans="2:7" ht="12.75">
      <c r="B48" s="12"/>
      <c r="C48" s="15"/>
      <c r="D48" s="56"/>
      <c r="E48" s="56"/>
      <c r="F48" s="56"/>
      <c r="G48" s="57"/>
    </row>
    <row r="49" spans="2:7" ht="12.75">
      <c r="B49" s="161">
        <f>J24</f>
        <v>13</v>
      </c>
      <c r="C49" s="162"/>
      <c r="D49" s="68">
        <f>E24</f>
        <v>3300</v>
      </c>
      <c r="E49" s="59">
        <f>B49/(D49+B49/2)</f>
        <v>0.003931649780734916</v>
      </c>
      <c r="F49" s="58"/>
      <c r="G49" s="60">
        <f>G52/D49</f>
        <v>0.019511109889153135</v>
      </c>
    </row>
    <row r="50" spans="2:7" ht="12.75">
      <c r="B50" s="61"/>
      <c r="C50" s="62"/>
      <c r="D50" s="58"/>
      <c r="E50" s="59"/>
      <c r="F50" s="58"/>
      <c r="G50" s="60"/>
    </row>
    <row r="51" spans="2:7" ht="12.75">
      <c r="B51" s="12">
        <f>B49</f>
        <v>13</v>
      </c>
      <c r="C51" s="56">
        <f>D49-B51</f>
        <v>3287</v>
      </c>
      <c r="D51" s="56">
        <f>C51-B51</f>
        <v>3274</v>
      </c>
      <c r="E51" s="56">
        <f>D51-B51</f>
        <v>3261</v>
      </c>
      <c r="F51" s="56">
        <f>E51-B51</f>
        <v>3248</v>
      </c>
      <c r="G51" s="63"/>
    </row>
    <row r="52" spans="2:7" ht="12.75">
      <c r="B52" s="16">
        <f>B49</f>
        <v>13</v>
      </c>
      <c r="C52" s="64">
        <f>C51*E49</f>
        <v>12.923332829275667</v>
      </c>
      <c r="D52" s="64">
        <f>D51*E49</f>
        <v>12.872221382126114</v>
      </c>
      <c r="E52" s="64">
        <f>E51*E49</f>
        <v>12.82110993497656</v>
      </c>
      <c r="F52" s="64">
        <f>F51*E49</f>
        <v>12.769998487827007</v>
      </c>
      <c r="G52" s="65">
        <f>SUM(B52:F52)</f>
        <v>64.38666263420535</v>
      </c>
    </row>
  </sheetData>
  <sheetProtection/>
  <mergeCells count="37">
    <mergeCell ref="B29:H29"/>
    <mergeCell ref="B30:G30"/>
    <mergeCell ref="B33:C33"/>
    <mergeCell ref="B42:C42"/>
    <mergeCell ref="B47:C47"/>
    <mergeCell ref="B49:C49"/>
    <mergeCell ref="O26:S26"/>
    <mergeCell ref="O27:S27"/>
    <mergeCell ref="O28:S28"/>
    <mergeCell ref="O29:S29"/>
    <mergeCell ref="B40:C40"/>
    <mergeCell ref="B35:C35"/>
    <mergeCell ref="O30:S30"/>
    <mergeCell ref="Q4:Q12"/>
    <mergeCell ref="R4:R12"/>
    <mergeCell ref="S4:S12"/>
    <mergeCell ref="K4:K12"/>
    <mergeCell ref="L4:L12"/>
    <mergeCell ref="M4:M12"/>
    <mergeCell ref="N4:N12"/>
    <mergeCell ref="O4:O12"/>
    <mergeCell ref="P4:P12"/>
    <mergeCell ref="W4:W12"/>
    <mergeCell ref="X4:X12"/>
    <mergeCell ref="T4:T12"/>
    <mergeCell ref="U4:U12"/>
    <mergeCell ref="V4:V12"/>
    <mergeCell ref="V2:X3"/>
    <mergeCell ref="B4:B12"/>
    <mergeCell ref="C4:C12"/>
    <mergeCell ref="D4:D12"/>
    <mergeCell ref="E4:E12"/>
    <mergeCell ref="F4:F12"/>
    <mergeCell ref="G4:G12"/>
    <mergeCell ref="H4:H12"/>
    <mergeCell ref="I4:I12"/>
    <mergeCell ref="J4:J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70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80" zoomScaleNormal="80" zoomScalePageLayoutView="0" workbookViewId="0" topLeftCell="A1">
      <selection activeCell="A14" sqref="A14:IV14"/>
    </sheetView>
  </sheetViews>
  <sheetFormatPr defaultColWidth="11.421875" defaultRowHeight="15"/>
  <cols>
    <col min="1" max="1" width="12.57421875" style="2" customWidth="1"/>
    <col min="2" max="2" width="8.00390625" style="2" customWidth="1"/>
    <col min="3" max="3" width="15.7109375" style="2" customWidth="1"/>
    <col min="4" max="4" width="8.00390625" style="2" customWidth="1"/>
    <col min="5" max="8" width="8.00390625" style="3" customWidth="1"/>
    <col min="9" max="10" width="6.7109375" style="3" customWidth="1"/>
    <col min="11" max="11" width="4.7109375" style="3" customWidth="1"/>
    <col min="12" max="12" width="6.7109375" style="3" customWidth="1"/>
    <col min="13" max="13" width="4.7109375" style="3" customWidth="1"/>
    <col min="14" max="14" width="7.00390625" style="3" customWidth="1"/>
    <col min="15" max="15" width="5.7109375" style="3" customWidth="1"/>
    <col min="16" max="16" width="7.7109375" style="3" customWidth="1"/>
    <col min="17" max="20" width="6.7109375" style="3" customWidth="1"/>
    <col min="21" max="21" width="5.7109375" style="3" customWidth="1"/>
    <col min="22" max="22" width="6.57421875" style="3" customWidth="1"/>
    <col min="23" max="24" width="6.140625" style="3" customWidth="1"/>
    <col min="25" max="27" width="4.7109375" style="2" customWidth="1"/>
    <col min="28" max="16384" width="11.421875" style="2" customWidth="1"/>
  </cols>
  <sheetData>
    <row r="1" spans="1:10" ht="20.25">
      <c r="A1" s="39"/>
      <c r="B1" s="39"/>
      <c r="C1" s="39"/>
      <c r="I1" s="24" t="s">
        <v>87</v>
      </c>
      <c r="J1" s="24"/>
    </row>
    <row r="2" spans="25:27" ht="12.75">
      <c r="Y2" s="151" t="s">
        <v>0</v>
      </c>
      <c r="Z2" s="151"/>
      <c r="AA2" s="151"/>
    </row>
    <row r="3" spans="1:27" ht="20.25">
      <c r="A3" s="39"/>
      <c r="B3" s="39"/>
      <c r="C3" s="39"/>
      <c r="D3" s="1"/>
      <c r="Y3" s="151"/>
      <c r="Z3" s="151"/>
      <c r="AA3" s="151"/>
    </row>
    <row r="4" spans="2:27" ht="12.75" customHeight="1">
      <c r="B4" s="170" t="s">
        <v>92</v>
      </c>
      <c r="C4" s="152" t="s">
        <v>88</v>
      </c>
      <c r="D4" s="152" t="s">
        <v>1</v>
      </c>
      <c r="E4" s="150" t="s">
        <v>2</v>
      </c>
      <c r="F4" s="152" t="s">
        <v>3</v>
      </c>
      <c r="G4" s="150" t="s">
        <v>4</v>
      </c>
      <c r="H4" s="150" t="s">
        <v>5</v>
      </c>
      <c r="I4" s="150" t="s">
        <v>6</v>
      </c>
      <c r="J4" s="150" t="s">
        <v>86</v>
      </c>
      <c r="K4" s="150" t="s">
        <v>7</v>
      </c>
      <c r="L4" s="155" t="s">
        <v>8</v>
      </c>
      <c r="M4" s="150" t="s">
        <v>9</v>
      </c>
      <c r="N4" s="155" t="s">
        <v>8</v>
      </c>
      <c r="O4" s="150" t="s">
        <v>10</v>
      </c>
      <c r="P4" s="155" t="s">
        <v>11</v>
      </c>
      <c r="Q4" s="150" t="s">
        <v>12</v>
      </c>
      <c r="R4" s="155" t="s">
        <v>8</v>
      </c>
      <c r="S4" s="150" t="s">
        <v>13</v>
      </c>
      <c r="T4" s="155" t="s">
        <v>14</v>
      </c>
      <c r="U4" s="150" t="s">
        <v>15</v>
      </c>
      <c r="V4" s="155" t="s">
        <v>14</v>
      </c>
      <c r="W4" s="150" t="s">
        <v>16</v>
      </c>
      <c r="X4" s="155" t="s">
        <v>8</v>
      </c>
      <c r="Y4" s="163" t="s">
        <v>17</v>
      </c>
      <c r="Z4" s="163" t="s">
        <v>18</v>
      </c>
      <c r="AA4" s="163" t="s">
        <v>19</v>
      </c>
    </row>
    <row r="5" spans="2:27" ht="12.75" customHeight="1">
      <c r="B5" s="171"/>
      <c r="C5" s="153"/>
      <c r="D5" s="153"/>
      <c r="E5" s="150"/>
      <c r="F5" s="153"/>
      <c r="G5" s="150"/>
      <c r="H5" s="150"/>
      <c r="I5" s="150"/>
      <c r="J5" s="150"/>
      <c r="K5" s="150"/>
      <c r="L5" s="155"/>
      <c r="M5" s="150"/>
      <c r="N5" s="155"/>
      <c r="O5" s="150"/>
      <c r="P5" s="155"/>
      <c r="Q5" s="150"/>
      <c r="R5" s="155"/>
      <c r="S5" s="150"/>
      <c r="T5" s="155"/>
      <c r="U5" s="150"/>
      <c r="V5" s="155"/>
      <c r="W5" s="150"/>
      <c r="X5" s="155"/>
      <c r="Y5" s="163"/>
      <c r="Z5" s="163"/>
      <c r="AA5" s="163"/>
    </row>
    <row r="6" spans="2:27" ht="12.75" customHeight="1">
      <c r="B6" s="171"/>
      <c r="C6" s="153"/>
      <c r="D6" s="153"/>
      <c r="E6" s="150"/>
      <c r="F6" s="153"/>
      <c r="G6" s="150"/>
      <c r="H6" s="150"/>
      <c r="I6" s="150"/>
      <c r="J6" s="150"/>
      <c r="K6" s="150"/>
      <c r="L6" s="155"/>
      <c r="M6" s="150"/>
      <c r="N6" s="155"/>
      <c r="O6" s="150"/>
      <c r="P6" s="155"/>
      <c r="Q6" s="150"/>
      <c r="R6" s="155"/>
      <c r="S6" s="150"/>
      <c r="T6" s="155"/>
      <c r="U6" s="150"/>
      <c r="V6" s="155"/>
      <c r="W6" s="150"/>
      <c r="X6" s="155"/>
      <c r="Y6" s="163"/>
      <c r="Z6" s="163"/>
      <c r="AA6" s="163"/>
    </row>
    <row r="7" spans="2:27" ht="12.75" customHeight="1">
      <c r="B7" s="171"/>
      <c r="C7" s="153"/>
      <c r="D7" s="153"/>
      <c r="E7" s="150"/>
      <c r="F7" s="153"/>
      <c r="G7" s="150"/>
      <c r="H7" s="150"/>
      <c r="I7" s="150"/>
      <c r="J7" s="150"/>
      <c r="K7" s="150"/>
      <c r="L7" s="155"/>
      <c r="M7" s="150"/>
      <c r="N7" s="155"/>
      <c r="O7" s="150"/>
      <c r="P7" s="155"/>
      <c r="Q7" s="150"/>
      <c r="R7" s="155"/>
      <c r="S7" s="150"/>
      <c r="T7" s="155"/>
      <c r="U7" s="150"/>
      <c r="V7" s="155"/>
      <c r="W7" s="150"/>
      <c r="X7" s="155"/>
      <c r="Y7" s="163"/>
      <c r="Z7" s="163"/>
      <c r="AA7" s="163"/>
    </row>
    <row r="8" spans="2:27" ht="12.75" customHeight="1">
      <c r="B8" s="171"/>
      <c r="C8" s="153"/>
      <c r="D8" s="153"/>
      <c r="E8" s="150"/>
      <c r="F8" s="153"/>
      <c r="G8" s="150"/>
      <c r="H8" s="150"/>
      <c r="I8" s="150"/>
      <c r="J8" s="150"/>
      <c r="K8" s="150"/>
      <c r="L8" s="155"/>
      <c r="M8" s="150"/>
      <c r="N8" s="155"/>
      <c r="O8" s="150"/>
      <c r="P8" s="155"/>
      <c r="Q8" s="150"/>
      <c r="R8" s="155"/>
      <c r="S8" s="150"/>
      <c r="T8" s="155"/>
      <c r="U8" s="150"/>
      <c r="V8" s="155"/>
      <c r="W8" s="150"/>
      <c r="X8" s="155"/>
      <c r="Y8" s="163"/>
      <c r="Z8" s="163"/>
      <c r="AA8" s="163"/>
    </row>
    <row r="9" spans="1:27" ht="12.75">
      <c r="A9" s="4"/>
      <c r="B9" s="171"/>
      <c r="C9" s="153"/>
      <c r="D9" s="153"/>
      <c r="E9" s="150"/>
      <c r="F9" s="153"/>
      <c r="G9" s="150"/>
      <c r="H9" s="150"/>
      <c r="I9" s="150"/>
      <c r="J9" s="150"/>
      <c r="K9" s="150"/>
      <c r="L9" s="155"/>
      <c r="M9" s="150"/>
      <c r="N9" s="155"/>
      <c r="O9" s="150"/>
      <c r="P9" s="155"/>
      <c r="Q9" s="150"/>
      <c r="R9" s="155"/>
      <c r="S9" s="150"/>
      <c r="T9" s="155"/>
      <c r="U9" s="150"/>
      <c r="V9" s="155"/>
      <c r="W9" s="150"/>
      <c r="X9" s="155"/>
      <c r="Y9" s="163"/>
      <c r="Z9" s="163"/>
      <c r="AA9" s="163"/>
    </row>
    <row r="10" spans="2:27" ht="12.75">
      <c r="B10" s="171"/>
      <c r="C10" s="153"/>
      <c r="D10" s="153"/>
      <c r="E10" s="150"/>
      <c r="F10" s="153"/>
      <c r="G10" s="150"/>
      <c r="H10" s="150"/>
      <c r="I10" s="150"/>
      <c r="J10" s="150"/>
      <c r="K10" s="150"/>
      <c r="L10" s="155"/>
      <c r="M10" s="150"/>
      <c r="N10" s="155"/>
      <c r="O10" s="150"/>
      <c r="P10" s="155"/>
      <c r="Q10" s="150"/>
      <c r="R10" s="155"/>
      <c r="S10" s="150"/>
      <c r="T10" s="155"/>
      <c r="U10" s="150"/>
      <c r="V10" s="155"/>
      <c r="W10" s="150"/>
      <c r="X10" s="155"/>
      <c r="Y10" s="163"/>
      <c r="Z10" s="163"/>
      <c r="AA10" s="163"/>
    </row>
    <row r="11" spans="2:27" ht="12.75">
      <c r="B11" s="171"/>
      <c r="C11" s="153"/>
      <c r="D11" s="153"/>
      <c r="E11" s="150"/>
      <c r="F11" s="153"/>
      <c r="G11" s="150"/>
      <c r="H11" s="150"/>
      <c r="I11" s="150"/>
      <c r="J11" s="150"/>
      <c r="K11" s="150"/>
      <c r="L11" s="155"/>
      <c r="M11" s="150"/>
      <c r="N11" s="155"/>
      <c r="O11" s="150"/>
      <c r="P11" s="155"/>
      <c r="Q11" s="150"/>
      <c r="R11" s="155"/>
      <c r="S11" s="150"/>
      <c r="T11" s="155"/>
      <c r="U11" s="150"/>
      <c r="V11" s="155"/>
      <c r="W11" s="150"/>
      <c r="X11" s="155"/>
      <c r="Y11" s="163"/>
      <c r="Z11" s="163"/>
      <c r="AA11" s="163"/>
    </row>
    <row r="12" spans="2:27" ht="12.75">
      <c r="B12" s="172"/>
      <c r="C12" s="154"/>
      <c r="D12" s="154"/>
      <c r="E12" s="150"/>
      <c r="F12" s="154"/>
      <c r="G12" s="150"/>
      <c r="H12" s="150"/>
      <c r="I12" s="150"/>
      <c r="J12" s="150"/>
      <c r="K12" s="150"/>
      <c r="L12" s="155"/>
      <c r="M12" s="150"/>
      <c r="N12" s="155"/>
      <c r="O12" s="150"/>
      <c r="P12" s="155"/>
      <c r="Q12" s="150"/>
      <c r="R12" s="155"/>
      <c r="S12" s="150"/>
      <c r="T12" s="155"/>
      <c r="U12" s="150"/>
      <c r="V12" s="155"/>
      <c r="W12" s="150"/>
      <c r="X12" s="155"/>
      <c r="Y12" s="163"/>
      <c r="Z12" s="163"/>
      <c r="AA12" s="163"/>
    </row>
    <row r="13" spans="1:27" s="4" customFormat="1" ht="39.75" customHeight="1">
      <c r="A13" s="6" t="s">
        <v>27</v>
      </c>
      <c r="B13" s="102">
        <v>3</v>
      </c>
      <c r="C13" s="6" t="s">
        <v>89</v>
      </c>
      <c r="D13" s="50">
        <f>Ankarana!B21</f>
        <v>1243</v>
      </c>
      <c r="E13" s="50">
        <f>Ankarana!C21</f>
        <v>6271</v>
      </c>
      <c r="F13" s="50">
        <f>Ankarana!D21</f>
        <v>1107</v>
      </c>
      <c r="G13" s="50">
        <f>Ankarana!E21</f>
        <v>1598</v>
      </c>
      <c r="H13" s="50">
        <f>Ankarana!F21</f>
        <v>610</v>
      </c>
      <c r="I13" s="6">
        <f>Ankarana!G21</f>
        <v>28</v>
      </c>
      <c r="J13" s="91">
        <f>Ankarana!C23</f>
        <v>83.95730395003682</v>
      </c>
      <c r="K13" s="6">
        <f>Ankarana!H21</f>
        <v>18</v>
      </c>
      <c r="L13" s="51">
        <f>Ankarana!I21</f>
        <v>0.6428571428571429</v>
      </c>
      <c r="M13" s="6">
        <f>Ankarana!J21</f>
        <v>5</v>
      </c>
      <c r="N13" s="52">
        <f>Ankarana!K21</f>
        <v>0.17857142857142858</v>
      </c>
      <c r="O13" s="6">
        <f>Ankarana!L21</f>
        <v>1099</v>
      </c>
      <c r="P13" s="52">
        <f>Ankarana!M21</f>
        <v>0.992773261065944</v>
      </c>
      <c r="Q13" s="6">
        <f>Ankarana!N21</f>
        <v>1591</v>
      </c>
      <c r="R13" s="52">
        <f>Ankarana!O21</f>
        <v>0.9956195244055068</v>
      </c>
      <c r="S13" s="6">
        <f>Ankarana!P21</f>
        <v>4</v>
      </c>
      <c r="T13" s="53">
        <f>Ankarana!Q21</f>
        <v>0.0025031289111389237</v>
      </c>
      <c r="U13" s="6">
        <f>Ankarana!R21</f>
        <v>15</v>
      </c>
      <c r="V13" s="53">
        <f>Ankarana!S21</f>
        <v>0.009386733416770964</v>
      </c>
      <c r="W13" s="6">
        <f>Ankarana!T21</f>
        <v>123</v>
      </c>
      <c r="X13" s="6">
        <f>Ankarana!U21</f>
        <v>0.1111111111111111</v>
      </c>
      <c r="Y13" s="6">
        <f>Ankarana!V21</f>
        <v>5</v>
      </c>
      <c r="Z13" s="6">
        <f>Ankarana!W21</f>
        <v>0</v>
      </c>
      <c r="AA13" s="6">
        <f>Ankarana!X21</f>
        <v>0</v>
      </c>
    </row>
    <row r="14" spans="1:27" s="4" customFormat="1" ht="39.75" customHeight="1">
      <c r="A14" s="103" t="s">
        <v>28</v>
      </c>
      <c r="B14" s="108">
        <v>2</v>
      </c>
      <c r="C14" s="103" t="s">
        <v>91</v>
      </c>
      <c r="D14" s="109">
        <f>Iabohazo!B26</f>
        <v>1210</v>
      </c>
      <c r="E14" s="109">
        <f>Iabohazo!C26</f>
        <v>7070</v>
      </c>
      <c r="F14" s="109">
        <f>Iabohazo!D26</f>
        <v>1080</v>
      </c>
      <c r="G14" s="109">
        <f>Iabohazo!E26</f>
        <v>1726</v>
      </c>
      <c r="H14" s="109">
        <f>Iabohazo!F26</f>
        <v>425</v>
      </c>
      <c r="I14" s="103">
        <f>Iabohazo!G26</f>
        <v>30</v>
      </c>
      <c r="J14" s="110">
        <f>Iabohazo!C28</f>
        <v>83.31209071916287</v>
      </c>
      <c r="K14" s="103">
        <f>Iabohazo!H26</f>
        <v>13</v>
      </c>
      <c r="L14" s="111">
        <f>Iabohazo!I26</f>
        <v>0.43333333333333335</v>
      </c>
      <c r="M14" s="103">
        <f>Iabohazo!J26</f>
        <v>5</v>
      </c>
      <c r="N14" s="112">
        <f>Iabohazo!K26</f>
        <v>0.16666666666666666</v>
      </c>
      <c r="O14" s="103">
        <f>Iabohazo!L26</f>
        <v>1051</v>
      </c>
      <c r="P14" s="112">
        <f>Iabohazo!M26</f>
        <v>0.9731481481481481</v>
      </c>
      <c r="Q14" s="103">
        <f>Iabohazo!N26</f>
        <v>1690</v>
      </c>
      <c r="R14" s="112">
        <f>Iabohazo!O26</f>
        <v>0.9791425260718424</v>
      </c>
      <c r="S14" s="103">
        <f>Iabohazo!P26</f>
        <v>11</v>
      </c>
      <c r="T14" s="113">
        <f>Iabohazo!Q26</f>
        <v>0.006373117033603708</v>
      </c>
      <c r="U14" s="103">
        <f>Iabohazo!R26</f>
        <v>7</v>
      </c>
      <c r="V14" s="113">
        <f>Iabohazo!S26</f>
        <v>0.004055619930475087</v>
      </c>
      <c r="W14" s="103">
        <f>Iabohazo!T26</f>
        <v>5</v>
      </c>
      <c r="X14" s="103">
        <f>Iabohazo!U26</f>
        <v>0.004629629629629629</v>
      </c>
      <c r="Y14" s="103">
        <f>Iabohazo!V26</f>
        <v>2</v>
      </c>
      <c r="Z14" s="103">
        <f>Iabohazo!W26</f>
        <v>0</v>
      </c>
      <c r="AA14" s="103">
        <f>Iabohazo!X26</f>
        <v>10</v>
      </c>
    </row>
    <row r="15" spans="1:27" s="4" customFormat="1" ht="39.75" customHeight="1">
      <c r="A15" s="6" t="s">
        <v>29</v>
      </c>
      <c r="B15" s="102">
        <v>2</v>
      </c>
      <c r="C15" s="6" t="s">
        <v>91</v>
      </c>
      <c r="D15" s="50">
        <f>Ivandrika!C19</f>
        <v>1242</v>
      </c>
      <c r="E15" s="50">
        <f>Ivandrika!D19</f>
        <v>7633</v>
      </c>
      <c r="F15" s="50">
        <f>Ivandrika!E19</f>
        <v>1162</v>
      </c>
      <c r="G15" s="50">
        <f>Ivandrika!F19</f>
        <v>1833</v>
      </c>
      <c r="H15" s="50">
        <f>Ivandrika!G19</f>
        <v>548</v>
      </c>
      <c r="I15" s="6">
        <f>Ivandrika!H19</f>
        <v>33</v>
      </c>
      <c r="J15" s="91">
        <f>Ivandrika!D21</f>
        <v>86.16165115621553</v>
      </c>
      <c r="K15" s="6">
        <f>Ivandrika!I19</f>
        <v>8</v>
      </c>
      <c r="L15" s="51">
        <f>Ivandrika!J19</f>
        <v>0.24242424242424243</v>
      </c>
      <c r="M15" s="6">
        <f>Ivandrika!K19</f>
        <v>11</v>
      </c>
      <c r="N15" s="52">
        <f>Ivandrika!L19</f>
        <v>0.3333333333333333</v>
      </c>
      <c r="O15" s="6">
        <f>Ivandrika!M19</f>
        <v>989</v>
      </c>
      <c r="P15" s="52">
        <f>Ivandrika!N19</f>
        <v>0.851118760757315</v>
      </c>
      <c r="Q15" s="6">
        <f>Ivandrika!O19</f>
        <v>1583</v>
      </c>
      <c r="R15" s="52">
        <f>Ivandrika!P19</f>
        <v>0.8636115657392253</v>
      </c>
      <c r="S15" s="6">
        <f>Ivandrika!Q19</f>
        <v>9</v>
      </c>
      <c r="T15" s="53">
        <f>Ivandrika!R19</f>
        <v>0.004909983633387889</v>
      </c>
      <c r="U15" s="6">
        <f>Ivandrika!S19</f>
        <v>37</v>
      </c>
      <c r="V15" s="53">
        <f>Ivandrika!T19</f>
        <v>0.020185488270594652</v>
      </c>
      <c r="W15" s="6">
        <f>Ivandrika!U19</f>
        <v>0</v>
      </c>
      <c r="X15" s="6">
        <f>Ivandrika!V19</f>
        <v>0</v>
      </c>
      <c r="Y15" s="6">
        <f>Ivandrika!W19</f>
        <v>10</v>
      </c>
      <c r="Z15" s="6">
        <f>Ivandrika!X19</f>
        <v>0</v>
      </c>
      <c r="AA15" s="6">
        <f>Ivandrika!Y19</f>
        <v>4</v>
      </c>
    </row>
    <row r="16" spans="1:27" s="4" customFormat="1" ht="39.75" customHeight="1">
      <c r="A16" s="6" t="s">
        <v>30</v>
      </c>
      <c r="B16" s="102">
        <v>1</v>
      </c>
      <c r="C16" s="6" t="s">
        <v>90</v>
      </c>
      <c r="D16" s="50">
        <f>Mahafasa!B21</f>
        <v>1668</v>
      </c>
      <c r="E16" s="50">
        <f>Mahafasa!C21</f>
        <v>10062</v>
      </c>
      <c r="F16" s="50">
        <f>Mahafasa!D21</f>
        <v>1457</v>
      </c>
      <c r="G16" s="50">
        <f>Mahafasa!E21</f>
        <v>2346</v>
      </c>
      <c r="H16" s="50">
        <f>Mahafasa!F21</f>
        <v>568</v>
      </c>
      <c r="I16" s="6">
        <f>Mahafasa!G21</f>
        <v>54</v>
      </c>
      <c r="J16" s="91">
        <f>Mahafasa!C23</f>
        <v>108.80396791267486</v>
      </c>
      <c r="K16" s="6">
        <f>Mahafasa!H21</f>
        <v>18</v>
      </c>
      <c r="L16" s="51">
        <f>Mahafasa!I21</f>
        <v>0.3333333333333333</v>
      </c>
      <c r="M16" s="6">
        <f>Mahafasa!J21</f>
        <v>3</v>
      </c>
      <c r="N16" s="52">
        <f>Mahafasa!K21</f>
        <v>0.05555555555555555</v>
      </c>
      <c r="O16" s="6">
        <f>Mahafasa!L21</f>
        <v>1377</v>
      </c>
      <c r="P16" s="52">
        <f>Mahafasa!M21</f>
        <v>0.9450926561427591</v>
      </c>
      <c r="Q16" s="6">
        <f>Mahafasa!N21</f>
        <v>2209</v>
      </c>
      <c r="R16" s="52">
        <f>Mahafasa!O21</f>
        <v>0.9416027280477408</v>
      </c>
      <c r="S16" s="6">
        <f>Mahafasa!P21</f>
        <v>36</v>
      </c>
      <c r="T16" s="53">
        <f>Mahafasa!Q21</f>
        <v>0.015345268542199489</v>
      </c>
      <c r="U16" s="6">
        <f>Mahafasa!R21</f>
        <v>84</v>
      </c>
      <c r="V16" s="53">
        <f>Mahafasa!S21</f>
        <v>0.03580562659846547</v>
      </c>
      <c r="W16" s="6">
        <f>Mahafasa!T21</f>
        <v>5</v>
      </c>
      <c r="X16" s="6">
        <f>Mahafasa!U21</f>
        <v>0.0034317089910775567</v>
      </c>
      <c r="Y16" s="6">
        <f>Mahafasa!V21</f>
        <v>22</v>
      </c>
      <c r="Z16" s="6">
        <f>Mahafasa!W21</f>
        <v>0</v>
      </c>
      <c r="AA16" s="6">
        <f>Mahafasa!X21</f>
        <v>11</v>
      </c>
    </row>
    <row r="17" spans="1:27" s="4" customFormat="1" ht="39.75" customHeight="1">
      <c r="A17" s="95" t="s">
        <v>32</v>
      </c>
      <c r="B17" s="101"/>
      <c r="C17" s="95" t="s">
        <v>93</v>
      </c>
      <c r="D17" s="96">
        <f>Tangainony!B24</f>
        <v>2198</v>
      </c>
      <c r="E17" s="96">
        <f>Tangainony!C24</f>
        <v>13622</v>
      </c>
      <c r="F17" s="96">
        <f>Tangainony!D24</f>
        <v>2008</v>
      </c>
      <c r="G17" s="96">
        <f>Tangainony!E24</f>
        <v>3300</v>
      </c>
      <c r="H17" s="96">
        <f>Tangainony!F24</f>
        <v>932</v>
      </c>
      <c r="I17" s="95">
        <f>Tangainony!G24</f>
        <v>69</v>
      </c>
      <c r="J17" s="97">
        <f>Tangainony!C26</f>
        <v>99.35345356397988</v>
      </c>
      <c r="K17" s="95">
        <f>Tangainony!H24</f>
        <v>30</v>
      </c>
      <c r="L17" s="98">
        <f>Tangainony!I24</f>
        <v>0.43478260869565216</v>
      </c>
      <c r="M17" s="95">
        <f>Tangainony!J24</f>
        <v>13</v>
      </c>
      <c r="N17" s="99">
        <f>Tangainony!K24</f>
        <v>0.18840579710144928</v>
      </c>
      <c r="O17" s="95">
        <f>Tangainony!L24</f>
        <v>1762</v>
      </c>
      <c r="P17" s="99">
        <f>Tangainony!M24</f>
        <v>0.8774900398406374</v>
      </c>
      <c r="Q17" s="95">
        <f>Tangainony!N24</f>
        <v>2927</v>
      </c>
      <c r="R17" s="99">
        <f>Tangainony!O24</f>
        <v>0.886969696969697</v>
      </c>
      <c r="S17" s="95">
        <f>Tangainony!P24</f>
        <v>113</v>
      </c>
      <c r="T17" s="100">
        <f>Tangainony!Q24</f>
        <v>0.03424242424242424</v>
      </c>
      <c r="U17" s="95">
        <f>Tangainony!R24</f>
        <v>197</v>
      </c>
      <c r="V17" s="100">
        <f>Tangainony!S24</f>
        <v>0.0596969696969697</v>
      </c>
      <c r="W17" s="95">
        <f>Tangainony!T24</f>
        <v>48</v>
      </c>
      <c r="X17" s="95">
        <f>Tangainony!U24</f>
        <v>0.02390438247011952</v>
      </c>
      <c r="Y17" s="95">
        <f>Tangainony!V24</f>
        <v>8</v>
      </c>
      <c r="Z17" s="95">
        <f>Tangainony!W24</f>
        <v>0</v>
      </c>
      <c r="AA17" s="95">
        <f>Tangainony!X24</f>
        <v>18</v>
      </c>
    </row>
    <row r="18" spans="1:27" s="46" customFormat="1" ht="39.75" customHeight="1">
      <c r="A18" s="41" t="s">
        <v>20</v>
      </c>
      <c r="B18" s="94"/>
      <c r="C18" s="94"/>
      <c r="D18" s="49">
        <f aca="true" t="shared" si="0" ref="D18:I18">SUM(D13:D17)</f>
        <v>7561</v>
      </c>
      <c r="E18" s="49">
        <f t="shared" si="0"/>
        <v>44658</v>
      </c>
      <c r="F18" s="49">
        <f t="shared" si="0"/>
        <v>6814</v>
      </c>
      <c r="G18" s="49">
        <f t="shared" si="0"/>
        <v>10803</v>
      </c>
      <c r="H18" s="49">
        <f t="shared" si="0"/>
        <v>3083</v>
      </c>
      <c r="I18" s="42">
        <f t="shared" si="0"/>
        <v>214</v>
      </c>
      <c r="J18" s="92">
        <f>E20</f>
        <v>94.38383760222766</v>
      </c>
      <c r="K18" s="43">
        <f>SUM(K13:K17)</f>
        <v>87</v>
      </c>
      <c r="L18" s="44">
        <f>K18/I18</f>
        <v>0.40654205607476634</v>
      </c>
      <c r="M18" s="43">
        <f>SUM(M13:M17)</f>
        <v>37</v>
      </c>
      <c r="N18" s="44">
        <f>M18/I18</f>
        <v>0.17289719626168223</v>
      </c>
      <c r="O18" s="42">
        <f>SUM(O13:O17)</f>
        <v>6278</v>
      </c>
      <c r="P18" s="44">
        <f>O18/F18</f>
        <v>0.9213384208981509</v>
      </c>
      <c r="Q18" s="42">
        <f>SUM(Q13:Q17)</f>
        <v>10000</v>
      </c>
      <c r="R18" s="44">
        <f>Q18/G18</f>
        <v>0.9256687957048968</v>
      </c>
      <c r="S18" s="42">
        <f>SUM(S13:S17)</f>
        <v>173</v>
      </c>
      <c r="T18" s="44">
        <f>S18/G18</f>
        <v>0.016014070165694713</v>
      </c>
      <c r="U18" s="42">
        <f>SUM(U13:U17)</f>
        <v>340</v>
      </c>
      <c r="V18" s="44">
        <f>U18/G18</f>
        <v>0.03147273905396649</v>
      </c>
      <c r="W18" s="42">
        <f>SUM(W4:W17)</f>
        <v>181</v>
      </c>
      <c r="X18" s="45">
        <f>W18/F18</f>
        <v>0.026562958614616966</v>
      </c>
      <c r="Y18" s="42">
        <f>SUM(Y13:Y17)</f>
        <v>47</v>
      </c>
      <c r="Z18" s="42">
        <f>SUM(Z13:Z17)</f>
        <v>0</v>
      </c>
      <c r="AA18" s="42">
        <f>SUM(AA13:AA17)</f>
        <v>43</v>
      </c>
    </row>
    <row r="19" ht="21.75" customHeight="1"/>
    <row r="20" spans="4:24" ht="27.75" customHeight="1">
      <c r="D20" s="10" t="s">
        <v>21</v>
      </c>
      <c r="E20" s="69">
        <f>I29*1000</f>
        <v>94.38383760222766</v>
      </c>
      <c r="F20" s="11" t="s">
        <v>22</v>
      </c>
      <c r="G20" s="36"/>
      <c r="Q20" s="2"/>
      <c r="R20" s="164" t="s">
        <v>43</v>
      </c>
      <c r="S20" s="164"/>
      <c r="T20" s="164"/>
      <c r="U20" s="164"/>
      <c r="V20" s="164"/>
      <c r="W20" s="28">
        <f>G18/F18</f>
        <v>1.585412386263575</v>
      </c>
      <c r="X20" s="2"/>
    </row>
    <row r="21" spans="4:24" ht="27.75" customHeight="1">
      <c r="D21" s="12" t="s">
        <v>23</v>
      </c>
      <c r="E21" s="70">
        <f>I36*1000</f>
        <v>39.49144260738895</v>
      </c>
      <c r="F21" s="14" t="s">
        <v>22</v>
      </c>
      <c r="G21" s="37"/>
      <c r="Q21" s="2"/>
      <c r="R21" s="164" t="s">
        <v>44</v>
      </c>
      <c r="S21" s="164"/>
      <c r="T21" s="164"/>
      <c r="U21" s="164"/>
      <c r="V21" s="164"/>
      <c r="W21" s="29">
        <f>E18/D18</f>
        <v>5.90636159238196</v>
      </c>
      <c r="X21" s="2"/>
    </row>
    <row r="22" spans="4:24" ht="27.75" customHeight="1">
      <c r="D22" s="16" t="s">
        <v>24</v>
      </c>
      <c r="E22" s="71">
        <f>I43*1000</f>
        <v>16.984347959871183</v>
      </c>
      <c r="F22" s="17" t="s">
        <v>22</v>
      </c>
      <c r="G22" s="38"/>
      <c r="Q22" s="2"/>
      <c r="R22" s="164" t="s">
        <v>45</v>
      </c>
      <c r="S22" s="164"/>
      <c r="T22" s="164"/>
      <c r="U22" s="164"/>
      <c r="V22" s="164"/>
      <c r="W22" s="93">
        <f>F18/E18</f>
        <v>0.15258184423843432</v>
      </c>
      <c r="X22" s="2"/>
    </row>
    <row r="23" spans="4:23" ht="27.75" customHeight="1">
      <c r="D23" s="165" t="s">
        <v>51</v>
      </c>
      <c r="E23" s="147"/>
      <c r="F23" s="147"/>
      <c r="G23" s="147"/>
      <c r="H23" s="147"/>
      <c r="I23" s="147"/>
      <c r="J23" s="147"/>
      <c r="K23" s="147"/>
      <c r="L23" s="35">
        <f>L18+N18</f>
        <v>0.5794392523364486</v>
      </c>
      <c r="R23" s="164" t="s">
        <v>46</v>
      </c>
      <c r="S23" s="164"/>
      <c r="T23" s="164"/>
      <c r="U23" s="164"/>
      <c r="V23" s="164"/>
      <c r="W23" s="33">
        <f>G18/E18</f>
        <v>0.24190514577455327</v>
      </c>
    </row>
    <row r="24" spans="4:23" ht="27.75" customHeight="1">
      <c r="D24" s="168" t="s">
        <v>48</v>
      </c>
      <c r="E24" s="169"/>
      <c r="F24" s="169"/>
      <c r="G24" s="169"/>
      <c r="H24" s="169"/>
      <c r="I24" s="169"/>
      <c r="J24" s="34"/>
      <c r="K24" s="18"/>
      <c r="L24" s="19"/>
      <c r="R24" s="156" t="s">
        <v>47</v>
      </c>
      <c r="S24" s="157"/>
      <c r="T24" s="157"/>
      <c r="U24" s="157"/>
      <c r="V24" s="158"/>
      <c r="W24" s="31">
        <f>H18/F18</f>
        <v>0.45245083651306134</v>
      </c>
    </row>
    <row r="25" spans="1:23" ht="21.75" customHeight="1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0"/>
      <c r="S25" s="30"/>
      <c r="T25" s="30"/>
      <c r="U25" s="30"/>
      <c r="V25" s="30"/>
      <c r="W25" s="32"/>
    </row>
    <row r="26" spans="16:23" ht="34.5" customHeight="1">
      <c r="P26" s="23"/>
      <c r="R26" s="2"/>
      <c r="S26" s="2"/>
      <c r="T26" s="2"/>
      <c r="U26" s="2"/>
      <c r="V26" s="2"/>
      <c r="W26" s="2"/>
    </row>
    <row r="27" spans="4:23" ht="12.75">
      <c r="D27" s="159" t="s">
        <v>50</v>
      </c>
      <c r="E27" s="160"/>
      <c r="F27" s="54" t="s">
        <v>25</v>
      </c>
      <c r="G27" s="54" t="s">
        <v>8</v>
      </c>
      <c r="H27" s="54"/>
      <c r="I27" s="55" t="s">
        <v>26</v>
      </c>
      <c r="J27" s="72"/>
      <c r="R27" s="2"/>
      <c r="S27" s="2"/>
      <c r="T27" s="2"/>
      <c r="U27" s="2"/>
      <c r="V27" s="2"/>
      <c r="W27" s="2"/>
    </row>
    <row r="28" spans="4:19" ht="12.75">
      <c r="D28" s="12"/>
      <c r="E28" s="15"/>
      <c r="F28" s="56"/>
      <c r="G28" s="56"/>
      <c r="H28" s="56"/>
      <c r="I28" s="57"/>
      <c r="J28" s="72"/>
      <c r="Q28" s="47" t="s">
        <v>57</v>
      </c>
      <c r="R28" s="47"/>
      <c r="S28" s="47">
        <f>K18+M18+Y18+Z18+AA18</f>
        <v>214</v>
      </c>
    </row>
    <row r="29" spans="4:10" ht="12.75">
      <c r="D29" s="161">
        <f>I18</f>
        <v>214</v>
      </c>
      <c r="E29" s="162"/>
      <c r="F29" s="58">
        <f>G18</f>
        <v>10803</v>
      </c>
      <c r="G29" s="59">
        <f>D29/(F29+D29/2)</f>
        <v>0.019615032080659945</v>
      </c>
      <c r="H29" s="58"/>
      <c r="I29" s="60">
        <f>I32/F29</f>
        <v>0.09438383760222765</v>
      </c>
      <c r="J29" s="73"/>
    </row>
    <row r="30" spans="4:10" ht="12.75">
      <c r="D30" s="61"/>
      <c r="E30" s="62"/>
      <c r="F30" s="58"/>
      <c r="G30" s="59"/>
      <c r="H30" s="58"/>
      <c r="I30" s="60"/>
      <c r="J30" s="73"/>
    </row>
    <row r="31" spans="4:10" ht="12.75">
      <c r="D31" s="12">
        <f>D29</f>
        <v>214</v>
      </c>
      <c r="E31" s="56">
        <f>F29-D31</f>
        <v>10589</v>
      </c>
      <c r="F31" s="56">
        <f>E31-D31</f>
        <v>10375</v>
      </c>
      <c r="G31" s="56">
        <f>F31-D31</f>
        <v>10161</v>
      </c>
      <c r="H31" s="56">
        <f>G31-D31</f>
        <v>9947</v>
      </c>
      <c r="I31" s="63"/>
      <c r="J31" s="56"/>
    </row>
    <row r="32" spans="4:10" ht="12.75">
      <c r="D32" s="16">
        <f>D29</f>
        <v>214</v>
      </c>
      <c r="E32" s="64">
        <f>E31*G29</f>
        <v>207.70357470210817</v>
      </c>
      <c r="F32" s="64">
        <f>F31*G29</f>
        <v>203.50595783684693</v>
      </c>
      <c r="G32" s="64">
        <f>G31*G29</f>
        <v>199.3083409715857</v>
      </c>
      <c r="H32" s="64">
        <f>H31*G29</f>
        <v>195.11072410632448</v>
      </c>
      <c r="I32" s="65">
        <f>SUM(D32:H32)</f>
        <v>1019.6285976168654</v>
      </c>
      <c r="J32" s="74"/>
    </row>
    <row r="34" spans="4:10" ht="12.75">
      <c r="D34" s="159" t="s">
        <v>84</v>
      </c>
      <c r="E34" s="160"/>
      <c r="F34" s="54" t="s">
        <v>25</v>
      </c>
      <c r="G34" s="54" t="s">
        <v>8</v>
      </c>
      <c r="H34" s="54"/>
      <c r="I34" s="55" t="s">
        <v>26</v>
      </c>
      <c r="J34" s="72"/>
    </row>
    <row r="35" spans="4:10" ht="12.75">
      <c r="D35" s="12"/>
      <c r="E35" s="15"/>
      <c r="F35" s="56"/>
      <c r="G35" s="56"/>
      <c r="H35" s="56"/>
      <c r="I35" s="57"/>
      <c r="J35" s="72"/>
    </row>
    <row r="36" spans="4:10" ht="12.75">
      <c r="D36" s="161">
        <f>K18</f>
        <v>87</v>
      </c>
      <c r="E36" s="162"/>
      <c r="F36" s="68">
        <f>G18</f>
        <v>10803</v>
      </c>
      <c r="G36" s="59">
        <f>D36/(F36+D36/2)</f>
        <v>0.008021020605725349</v>
      </c>
      <c r="H36" s="58"/>
      <c r="I36" s="60">
        <f>I39/F36</f>
        <v>0.039491442607388946</v>
      </c>
      <c r="J36" s="73"/>
    </row>
    <row r="37" spans="4:10" ht="12.75">
      <c r="D37" s="61"/>
      <c r="E37" s="62"/>
      <c r="F37" s="58"/>
      <c r="G37" s="59"/>
      <c r="H37" s="58"/>
      <c r="I37" s="60"/>
      <c r="J37" s="73"/>
    </row>
    <row r="38" spans="4:10" ht="12.75">
      <c r="D38" s="12">
        <f>D36</f>
        <v>87</v>
      </c>
      <c r="E38" s="56">
        <f>F36-D38</f>
        <v>10716</v>
      </c>
      <c r="F38" s="56">
        <f>E38-D38</f>
        <v>10629</v>
      </c>
      <c r="G38" s="56">
        <f>F38-D38</f>
        <v>10542</v>
      </c>
      <c r="H38" s="56">
        <f>G38-D38</f>
        <v>10455</v>
      </c>
      <c r="I38" s="63"/>
      <c r="J38" s="56"/>
    </row>
    <row r="39" spans="4:10" ht="12.75">
      <c r="D39" s="16">
        <f>D36</f>
        <v>87</v>
      </c>
      <c r="E39" s="64">
        <f>E38*G36</f>
        <v>85.95325681095284</v>
      </c>
      <c r="F39" s="64">
        <f>F38*G36</f>
        <v>85.25542801825473</v>
      </c>
      <c r="G39" s="64">
        <f>G38*G36</f>
        <v>84.55759922555663</v>
      </c>
      <c r="H39" s="64">
        <f>H38*G36</f>
        <v>83.85977043285853</v>
      </c>
      <c r="I39" s="65">
        <f>SUM(D39:H39)</f>
        <v>426.62605448762275</v>
      </c>
      <c r="J39" s="74"/>
    </row>
    <row r="41" spans="4:10" ht="12.75">
      <c r="D41" s="159" t="s">
        <v>85</v>
      </c>
      <c r="E41" s="160"/>
      <c r="F41" s="54" t="s">
        <v>25</v>
      </c>
      <c r="G41" s="54" t="s">
        <v>8</v>
      </c>
      <c r="H41" s="54"/>
      <c r="I41" s="55" t="s">
        <v>26</v>
      </c>
      <c r="J41" s="72"/>
    </row>
    <row r="42" spans="4:10" ht="12.75">
      <c r="D42" s="12"/>
      <c r="E42" s="15"/>
      <c r="F42" s="56"/>
      <c r="G42" s="56"/>
      <c r="H42" s="56"/>
      <c r="I42" s="57"/>
      <c r="J42" s="72"/>
    </row>
    <row r="43" spans="4:10" ht="12.75">
      <c r="D43" s="161">
        <f>M18</f>
        <v>37</v>
      </c>
      <c r="E43" s="162"/>
      <c r="F43" s="68">
        <f>G18</f>
        <v>10803</v>
      </c>
      <c r="G43" s="59">
        <f>D43/(F43+D43/2)</f>
        <v>0.003419119345746893</v>
      </c>
      <c r="H43" s="58"/>
      <c r="I43" s="60">
        <f>I46/F43</f>
        <v>0.016984347959871183</v>
      </c>
      <c r="J43" s="73"/>
    </row>
    <row r="44" spans="4:10" ht="12.75">
      <c r="D44" s="61"/>
      <c r="E44" s="62"/>
      <c r="F44" s="58"/>
      <c r="G44" s="59"/>
      <c r="H44" s="58"/>
      <c r="I44" s="60"/>
      <c r="J44" s="73"/>
    </row>
    <row r="45" spans="4:10" ht="12.75">
      <c r="D45" s="12">
        <f>D43</f>
        <v>37</v>
      </c>
      <c r="E45" s="56">
        <f>F43-D45</f>
        <v>10766</v>
      </c>
      <c r="F45" s="56">
        <f>E45-D45</f>
        <v>10729</v>
      </c>
      <c r="G45" s="56">
        <f>F45-D45</f>
        <v>10692</v>
      </c>
      <c r="H45" s="56">
        <f>G45-D45</f>
        <v>10655</v>
      </c>
      <c r="I45" s="63"/>
      <c r="J45" s="56"/>
    </row>
    <row r="46" spans="4:10" ht="12.75">
      <c r="D46" s="16">
        <f>D43</f>
        <v>37</v>
      </c>
      <c r="E46" s="64">
        <f>E45*G43</f>
        <v>36.81023887631105</v>
      </c>
      <c r="F46" s="64">
        <f>F45*G43</f>
        <v>36.683731460518416</v>
      </c>
      <c r="G46" s="64">
        <f>G45*G43</f>
        <v>36.55722404472578</v>
      </c>
      <c r="H46" s="64">
        <f>H45*G43</f>
        <v>36.43071662893314</v>
      </c>
      <c r="I46" s="65">
        <f>SUM(D46:H46)</f>
        <v>183.48191101048837</v>
      </c>
      <c r="J46" s="74"/>
    </row>
  </sheetData>
  <sheetProtection/>
  <mergeCells count="40">
    <mergeCell ref="D43:E43"/>
    <mergeCell ref="C4:C12"/>
    <mergeCell ref="B4:B12"/>
    <mergeCell ref="D36:E36"/>
    <mergeCell ref="D41:E41"/>
    <mergeCell ref="I4:I12"/>
    <mergeCell ref="M4:M12"/>
    <mergeCell ref="D34:E34"/>
    <mergeCell ref="D4:D12"/>
    <mergeCell ref="E4:E12"/>
    <mergeCell ref="F4:F12"/>
    <mergeCell ref="G4:G12"/>
    <mergeCell ref="H4:H12"/>
    <mergeCell ref="D29:E29"/>
    <mergeCell ref="J4:J12"/>
    <mergeCell ref="Y2:AA3"/>
    <mergeCell ref="Z4:Z12"/>
    <mergeCell ref="AA4:AA12"/>
    <mergeCell ref="T4:T12"/>
    <mergeCell ref="U4:U12"/>
    <mergeCell ref="V4:V12"/>
    <mergeCell ref="W4:W12"/>
    <mergeCell ref="X4:X12"/>
    <mergeCell ref="Y4:Y12"/>
    <mergeCell ref="D27:E27"/>
    <mergeCell ref="R20:V20"/>
    <mergeCell ref="R21:V21"/>
    <mergeCell ref="R22:V22"/>
    <mergeCell ref="D23:K23"/>
    <mergeCell ref="R23:V23"/>
    <mergeCell ref="N4:N12"/>
    <mergeCell ref="O4:O12"/>
    <mergeCell ref="D24:I24"/>
    <mergeCell ref="R24:V24"/>
    <mergeCell ref="P4:P12"/>
    <mergeCell ref="Q4:Q12"/>
    <mergeCell ref="R4:R12"/>
    <mergeCell ref="S4:S12"/>
    <mergeCell ref="K4:K12"/>
    <mergeCell ref="L4:L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70" r:id="rId3"/>
  <headerFooter alignWithMargins="0">
    <oddFooter>&amp;R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zoomScale="80" zoomScaleNormal="80" zoomScalePageLayoutView="0" workbookViewId="0" topLeftCell="A1">
      <selection activeCell="A1" sqref="A1:AA23"/>
    </sheetView>
  </sheetViews>
  <sheetFormatPr defaultColWidth="11.421875" defaultRowHeight="15"/>
  <cols>
    <col min="1" max="1" width="12.57421875" style="2" customWidth="1"/>
    <col min="2" max="2" width="8.00390625" style="2" customWidth="1"/>
    <col min="3" max="3" width="15.7109375" style="2" customWidth="1"/>
    <col min="4" max="4" width="8.00390625" style="2" customWidth="1"/>
    <col min="5" max="8" width="8.00390625" style="3" customWidth="1"/>
    <col min="9" max="10" width="6.7109375" style="3" customWidth="1"/>
    <col min="11" max="11" width="4.7109375" style="3" customWidth="1"/>
    <col min="12" max="12" width="6.7109375" style="3" customWidth="1"/>
    <col min="13" max="13" width="4.7109375" style="3" customWidth="1"/>
    <col min="14" max="14" width="7.00390625" style="3" customWidth="1"/>
    <col min="15" max="15" width="5.7109375" style="3" customWidth="1"/>
    <col min="16" max="16" width="7.7109375" style="3" customWidth="1"/>
    <col min="17" max="20" width="6.7109375" style="3" customWidth="1"/>
    <col min="21" max="21" width="5.7109375" style="3" customWidth="1"/>
    <col min="22" max="22" width="6.57421875" style="3" customWidth="1"/>
    <col min="23" max="24" width="6.140625" style="3" customWidth="1"/>
    <col min="25" max="27" width="4.7109375" style="2" customWidth="1"/>
    <col min="28" max="16384" width="11.421875" style="2" customWidth="1"/>
  </cols>
  <sheetData>
    <row r="1" spans="1:10" ht="20.25">
      <c r="A1" s="39"/>
      <c r="B1" s="39"/>
      <c r="C1" s="39"/>
      <c r="I1" s="24" t="s">
        <v>87</v>
      </c>
      <c r="J1" s="24"/>
    </row>
    <row r="2" spans="25:27" ht="12.75">
      <c r="Y2" s="151" t="s">
        <v>0</v>
      </c>
      <c r="Z2" s="151"/>
      <c r="AA2" s="151"/>
    </row>
    <row r="3" spans="1:27" ht="20.25">
      <c r="A3" s="39"/>
      <c r="B3" s="39"/>
      <c r="C3" s="39"/>
      <c r="D3" s="1"/>
      <c r="Y3" s="151"/>
      <c r="Z3" s="151"/>
      <c r="AA3" s="151"/>
    </row>
    <row r="4" spans="2:27" ht="12.75" customHeight="1">
      <c r="B4" s="170" t="s">
        <v>92</v>
      </c>
      <c r="C4" s="152" t="s">
        <v>88</v>
      </c>
      <c r="D4" s="152" t="s">
        <v>1</v>
      </c>
      <c r="E4" s="150" t="s">
        <v>2</v>
      </c>
      <c r="F4" s="152" t="s">
        <v>3</v>
      </c>
      <c r="G4" s="150" t="s">
        <v>4</v>
      </c>
      <c r="H4" s="150" t="s">
        <v>5</v>
      </c>
      <c r="I4" s="150" t="s">
        <v>6</v>
      </c>
      <c r="J4" s="150" t="s">
        <v>86</v>
      </c>
      <c r="K4" s="150" t="s">
        <v>7</v>
      </c>
      <c r="L4" s="155" t="s">
        <v>8</v>
      </c>
      <c r="M4" s="150" t="s">
        <v>9</v>
      </c>
      <c r="N4" s="155" t="s">
        <v>8</v>
      </c>
      <c r="O4" s="150" t="s">
        <v>10</v>
      </c>
      <c r="P4" s="155" t="s">
        <v>11</v>
      </c>
      <c r="Q4" s="150" t="s">
        <v>12</v>
      </c>
      <c r="R4" s="155" t="s">
        <v>8</v>
      </c>
      <c r="S4" s="150" t="s">
        <v>13</v>
      </c>
      <c r="T4" s="155" t="s">
        <v>14</v>
      </c>
      <c r="U4" s="150" t="s">
        <v>15</v>
      </c>
      <c r="V4" s="155" t="s">
        <v>14</v>
      </c>
      <c r="W4" s="150" t="s">
        <v>16</v>
      </c>
      <c r="X4" s="155" t="s">
        <v>8</v>
      </c>
      <c r="Y4" s="163" t="s">
        <v>17</v>
      </c>
      <c r="Z4" s="163" t="s">
        <v>18</v>
      </c>
      <c r="AA4" s="163" t="s">
        <v>19</v>
      </c>
    </row>
    <row r="5" spans="2:27" ht="12.75" customHeight="1">
      <c r="B5" s="171"/>
      <c r="C5" s="153"/>
      <c r="D5" s="153"/>
      <c r="E5" s="150"/>
      <c r="F5" s="153"/>
      <c r="G5" s="150"/>
      <c r="H5" s="150"/>
      <c r="I5" s="150"/>
      <c r="J5" s="150"/>
      <c r="K5" s="150"/>
      <c r="L5" s="155"/>
      <c r="M5" s="150"/>
      <c r="N5" s="155"/>
      <c r="O5" s="150"/>
      <c r="P5" s="155"/>
      <c r="Q5" s="150"/>
      <c r="R5" s="155"/>
      <c r="S5" s="150"/>
      <c r="T5" s="155"/>
      <c r="U5" s="150"/>
      <c r="V5" s="155"/>
      <c r="W5" s="150"/>
      <c r="X5" s="155"/>
      <c r="Y5" s="163"/>
      <c r="Z5" s="163"/>
      <c r="AA5" s="163"/>
    </row>
    <row r="6" spans="2:27" ht="12.75" customHeight="1">
      <c r="B6" s="171"/>
      <c r="C6" s="153"/>
      <c r="D6" s="153"/>
      <c r="E6" s="150"/>
      <c r="F6" s="153"/>
      <c r="G6" s="150"/>
      <c r="H6" s="150"/>
      <c r="I6" s="150"/>
      <c r="J6" s="150"/>
      <c r="K6" s="150"/>
      <c r="L6" s="155"/>
      <c r="M6" s="150"/>
      <c r="N6" s="155"/>
      <c r="O6" s="150"/>
      <c r="P6" s="155"/>
      <c r="Q6" s="150"/>
      <c r="R6" s="155"/>
      <c r="S6" s="150"/>
      <c r="T6" s="155"/>
      <c r="U6" s="150"/>
      <c r="V6" s="155"/>
      <c r="W6" s="150"/>
      <c r="X6" s="155"/>
      <c r="Y6" s="163"/>
      <c r="Z6" s="163"/>
      <c r="AA6" s="163"/>
    </row>
    <row r="7" spans="2:27" ht="12.75" customHeight="1">
      <c r="B7" s="171"/>
      <c r="C7" s="153"/>
      <c r="D7" s="153"/>
      <c r="E7" s="150"/>
      <c r="F7" s="153"/>
      <c r="G7" s="150"/>
      <c r="H7" s="150"/>
      <c r="I7" s="150"/>
      <c r="J7" s="150"/>
      <c r="K7" s="150"/>
      <c r="L7" s="155"/>
      <c r="M7" s="150"/>
      <c r="N7" s="155"/>
      <c r="O7" s="150"/>
      <c r="P7" s="155"/>
      <c r="Q7" s="150"/>
      <c r="R7" s="155"/>
      <c r="S7" s="150"/>
      <c r="T7" s="155"/>
      <c r="U7" s="150"/>
      <c r="V7" s="155"/>
      <c r="W7" s="150"/>
      <c r="X7" s="155"/>
      <c r="Y7" s="163"/>
      <c r="Z7" s="163"/>
      <c r="AA7" s="163"/>
    </row>
    <row r="8" spans="2:27" ht="12.75" customHeight="1">
      <c r="B8" s="171"/>
      <c r="C8" s="153"/>
      <c r="D8" s="153"/>
      <c r="E8" s="150"/>
      <c r="F8" s="153"/>
      <c r="G8" s="150"/>
      <c r="H8" s="150"/>
      <c r="I8" s="150"/>
      <c r="J8" s="150"/>
      <c r="K8" s="150"/>
      <c r="L8" s="155"/>
      <c r="M8" s="150"/>
      <c r="N8" s="155"/>
      <c r="O8" s="150"/>
      <c r="P8" s="155"/>
      <c r="Q8" s="150"/>
      <c r="R8" s="155"/>
      <c r="S8" s="150"/>
      <c r="T8" s="155"/>
      <c r="U8" s="150"/>
      <c r="V8" s="155"/>
      <c r="W8" s="150"/>
      <c r="X8" s="155"/>
      <c r="Y8" s="163"/>
      <c r="Z8" s="163"/>
      <c r="AA8" s="163"/>
    </row>
    <row r="9" spans="1:27" ht="12.75">
      <c r="A9" s="4"/>
      <c r="B9" s="171"/>
      <c r="C9" s="153"/>
      <c r="D9" s="153"/>
      <c r="E9" s="150"/>
      <c r="F9" s="153"/>
      <c r="G9" s="150"/>
      <c r="H9" s="150"/>
      <c r="I9" s="150"/>
      <c r="J9" s="150"/>
      <c r="K9" s="150"/>
      <c r="L9" s="155"/>
      <c r="M9" s="150"/>
      <c r="N9" s="155"/>
      <c r="O9" s="150"/>
      <c r="P9" s="155"/>
      <c r="Q9" s="150"/>
      <c r="R9" s="155"/>
      <c r="S9" s="150"/>
      <c r="T9" s="155"/>
      <c r="U9" s="150"/>
      <c r="V9" s="155"/>
      <c r="W9" s="150"/>
      <c r="X9" s="155"/>
      <c r="Y9" s="163"/>
      <c r="Z9" s="163"/>
      <c r="AA9" s="163"/>
    </row>
    <row r="10" spans="2:27" ht="12.75">
      <c r="B10" s="171"/>
      <c r="C10" s="153"/>
      <c r="D10" s="153"/>
      <c r="E10" s="150"/>
      <c r="F10" s="153"/>
      <c r="G10" s="150"/>
      <c r="H10" s="150"/>
      <c r="I10" s="150"/>
      <c r="J10" s="150"/>
      <c r="K10" s="150"/>
      <c r="L10" s="155"/>
      <c r="M10" s="150"/>
      <c r="N10" s="155"/>
      <c r="O10" s="150"/>
      <c r="P10" s="155"/>
      <c r="Q10" s="150"/>
      <c r="R10" s="155"/>
      <c r="S10" s="150"/>
      <c r="T10" s="155"/>
      <c r="U10" s="150"/>
      <c r="V10" s="155"/>
      <c r="W10" s="150"/>
      <c r="X10" s="155"/>
      <c r="Y10" s="163"/>
      <c r="Z10" s="163"/>
      <c r="AA10" s="163"/>
    </row>
    <row r="11" spans="2:27" ht="12.75">
      <c r="B11" s="171"/>
      <c r="C11" s="153"/>
      <c r="D11" s="153"/>
      <c r="E11" s="150"/>
      <c r="F11" s="153"/>
      <c r="G11" s="150"/>
      <c r="H11" s="150"/>
      <c r="I11" s="150"/>
      <c r="J11" s="150"/>
      <c r="K11" s="150"/>
      <c r="L11" s="155"/>
      <c r="M11" s="150"/>
      <c r="N11" s="155"/>
      <c r="O11" s="150"/>
      <c r="P11" s="155"/>
      <c r="Q11" s="150"/>
      <c r="R11" s="155"/>
      <c r="S11" s="150"/>
      <c r="T11" s="155"/>
      <c r="U11" s="150"/>
      <c r="V11" s="155"/>
      <c r="W11" s="150"/>
      <c r="X11" s="155"/>
      <c r="Y11" s="163"/>
      <c r="Z11" s="163"/>
      <c r="AA11" s="163"/>
    </row>
    <row r="12" spans="2:27" ht="12.75">
      <c r="B12" s="172"/>
      <c r="C12" s="154"/>
      <c r="D12" s="154"/>
      <c r="E12" s="150"/>
      <c r="F12" s="154"/>
      <c r="G12" s="150"/>
      <c r="H12" s="150"/>
      <c r="I12" s="150"/>
      <c r="J12" s="150"/>
      <c r="K12" s="150"/>
      <c r="L12" s="155"/>
      <c r="M12" s="150"/>
      <c r="N12" s="155"/>
      <c r="O12" s="150"/>
      <c r="P12" s="155"/>
      <c r="Q12" s="150"/>
      <c r="R12" s="155"/>
      <c r="S12" s="150"/>
      <c r="T12" s="155"/>
      <c r="U12" s="150"/>
      <c r="V12" s="155"/>
      <c r="W12" s="150"/>
      <c r="X12" s="155"/>
      <c r="Y12" s="163"/>
      <c r="Z12" s="163"/>
      <c r="AA12" s="163"/>
    </row>
    <row r="13" spans="1:27" s="4" customFormat="1" ht="39.75" customHeight="1">
      <c r="A13" s="6" t="s">
        <v>27</v>
      </c>
      <c r="B13" s="102">
        <v>3</v>
      </c>
      <c r="C13" s="6" t="s">
        <v>89</v>
      </c>
      <c r="D13" s="50">
        <f>Ankarana!B21</f>
        <v>1243</v>
      </c>
      <c r="E13" s="50">
        <f>Ankarana!C21</f>
        <v>6271</v>
      </c>
      <c r="F13" s="50">
        <f>Ankarana!D21</f>
        <v>1107</v>
      </c>
      <c r="G13" s="50">
        <f>Ankarana!E21</f>
        <v>1598</v>
      </c>
      <c r="H13" s="50">
        <f>Ankarana!F21</f>
        <v>610</v>
      </c>
      <c r="I13" s="6">
        <f>Ankarana!G21</f>
        <v>28</v>
      </c>
      <c r="J13" s="144">
        <f>Ankarana!C23</f>
        <v>83.95730395003682</v>
      </c>
      <c r="K13" s="6">
        <f>Ankarana!H21</f>
        <v>18</v>
      </c>
      <c r="L13" s="51">
        <f>Ankarana!I21</f>
        <v>0.6428571428571429</v>
      </c>
      <c r="M13" s="6">
        <f>Ankarana!J21</f>
        <v>5</v>
      </c>
      <c r="N13" s="52">
        <f>Ankarana!K21</f>
        <v>0.17857142857142858</v>
      </c>
      <c r="O13" s="6">
        <f>Ankarana!L21</f>
        <v>1099</v>
      </c>
      <c r="P13" s="52">
        <f>Ankarana!M21</f>
        <v>0.992773261065944</v>
      </c>
      <c r="Q13" s="6">
        <f>Ankarana!N21</f>
        <v>1591</v>
      </c>
      <c r="R13" s="52">
        <f>Ankarana!O21</f>
        <v>0.9956195244055068</v>
      </c>
      <c r="S13" s="6">
        <f>Ankarana!P21</f>
        <v>4</v>
      </c>
      <c r="T13" s="53">
        <f>Ankarana!Q21</f>
        <v>0.0025031289111389237</v>
      </c>
      <c r="U13" s="6">
        <f>Ankarana!R21</f>
        <v>15</v>
      </c>
      <c r="V13" s="53">
        <f>Ankarana!S21</f>
        <v>0.009386733416770964</v>
      </c>
      <c r="W13" s="6">
        <f>Ankarana!T21</f>
        <v>123</v>
      </c>
      <c r="X13" s="6">
        <f>Ankarana!U21</f>
        <v>0.1111111111111111</v>
      </c>
      <c r="Y13" s="6">
        <f>Ankarana!V21</f>
        <v>5</v>
      </c>
      <c r="Z13" s="6">
        <f>Ankarana!W21</f>
        <v>0</v>
      </c>
      <c r="AA13" s="6">
        <f>Ankarana!X21</f>
        <v>0</v>
      </c>
    </row>
    <row r="14" spans="1:27" s="4" customFormat="1" ht="39.75" customHeight="1">
      <c r="A14" s="103" t="s">
        <v>28</v>
      </c>
      <c r="B14" s="108">
        <v>2</v>
      </c>
      <c r="C14" s="103" t="s">
        <v>91</v>
      </c>
      <c r="D14" s="109">
        <f>Iabohazo!B26</f>
        <v>1210</v>
      </c>
      <c r="E14" s="109">
        <f>Iabohazo!C26</f>
        <v>7070</v>
      </c>
      <c r="F14" s="109">
        <f>Iabohazo!D26</f>
        <v>1080</v>
      </c>
      <c r="G14" s="109">
        <f>Iabohazo!E26</f>
        <v>1726</v>
      </c>
      <c r="H14" s="109">
        <f>Iabohazo!F26</f>
        <v>425</v>
      </c>
      <c r="I14" s="103">
        <f>Iabohazo!G26</f>
        <v>30</v>
      </c>
      <c r="J14" s="145">
        <f>Iabohazo!C28</f>
        <v>83.31209071916287</v>
      </c>
      <c r="K14" s="103">
        <f>Iabohazo!H26</f>
        <v>13</v>
      </c>
      <c r="L14" s="111">
        <f>Iabohazo!I26</f>
        <v>0.43333333333333335</v>
      </c>
      <c r="M14" s="103">
        <f>Iabohazo!J26</f>
        <v>5</v>
      </c>
      <c r="N14" s="112">
        <f>Iabohazo!K26</f>
        <v>0.16666666666666666</v>
      </c>
      <c r="O14" s="103">
        <f>Iabohazo!L26</f>
        <v>1051</v>
      </c>
      <c r="P14" s="112">
        <f>Iabohazo!M26</f>
        <v>0.9731481481481481</v>
      </c>
      <c r="Q14" s="103">
        <f>Iabohazo!N26</f>
        <v>1690</v>
      </c>
      <c r="R14" s="112">
        <f>Iabohazo!O26</f>
        <v>0.9791425260718424</v>
      </c>
      <c r="S14" s="103">
        <f>Iabohazo!P26</f>
        <v>11</v>
      </c>
      <c r="T14" s="113">
        <f>Iabohazo!Q26</f>
        <v>0.006373117033603708</v>
      </c>
      <c r="U14" s="103">
        <f>Iabohazo!R26</f>
        <v>7</v>
      </c>
      <c r="V14" s="113">
        <f>Iabohazo!S26</f>
        <v>0.004055619930475087</v>
      </c>
      <c r="W14" s="103">
        <f>Iabohazo!T26</f>
        <v>5</v>
      </c>
      <c r="X14" s="103">
        <f>Iabohazo!U26</f>
        <v>0.004629629629629629</v>
      </c>
      <c r="Y14" s="103">
        <f>Iabohazo!V26</f>
        <v>2</v>
      </c>
      <c r="Z14" s="103">
        <f>Iabohazo!W26</f>
        <v>0</v>
      </c>
      <c r="AA14" s="103">
        <f>Iabohazo!X26</f>
        <v>10</v>
      </c>
    </row>
    <row r="15" spans="1:27" s="4" customFormat="1" ht="39.75" customHeight="1">
      <c r="A15" s="6" t="s">
        <v>29</v>
      </c>
      <c r="B15" s="102">
        <v>2</v>
      </c>
      <c r="C15" s="6" t="s">
        <v>91</v>
      </c>
      <c r="D15" s="50">
        <f>Ivandrika!C19</f>
        <v>1242</v>
      </c>
      <c r="E15" s="50">
        <f>Ivandrika!D19</f>
        <v>7633</v>
      </c>
      <c r="F15" s="50">
        <f>Ivandrika!E19</f>
        <v>1162</v>
      </c>
      <c r="G15" s="50">
        <f>Ivandrika!F19</f>
        <v>1833</v>
      </c>
      <c r="H15" s="50">
        <f>Ivandrika!G19</f>
        <v>548</v>
      </c>
      <c r="I15" s="6">
        <f>Ivandrika!H19</f>
        <v>33</v>
      </c>
      <c r="J15" s="144">
        <f>Ivandrika!D21</f>
        <v>86.16165115621553</v>
      </c>
      <c r="K15" s="6">
        <f>Ivandrika!I19</f>
        <v>8</v>
      </c>
      <c r="L15" s="51">
        <f>Ivandrika!J19</f>
        <v>0.24242424242424243</v>
      </c>
      <c r="M15" s="6">
        <f>Ivandrika!K19</f>
        <v>11</v>
      </c>
      <c r="N15" s="52">
        <f>Ivandrika!L19</f>
        <v>0.3333333333333333</v>
      </c>
      <c r="O15" s="6">
        <f>Ivandrika!M19</f>
        <v>989</v>
      </c>
      <c r="P15" s="52">
        <f>Ivandrika!N19</f>
        <v>0.851118760757315</v>
      </c>
      <c r="Q15" s="6">
        <f>Ivandrika!O19</f>
        <v>1583</v>
      </c>
      <c r="R15" s="52">
        <f>Ivandrika!P19</f>
        <v>0.8636115657392253</v>
      </c>
      <c r="S15" s="6">
        <f>Ivandrika!Q19</f>
        <v>9</v>
      </c>
      <c r="T15" s="53">
        <f>Ivandrika!R19</f>
        <v>0.004909983633387889</v>
      </c>
      <c r="U15" s="6">
        <f>Ivandrika!S19</f>
        <v>37</v>
      </c>
      <c r="V15" s="53">
        <f>Ivandrika!T19</f>
        <v>0.020185488270594652</v>
      </c>
      <c r="W15" s="6">
        <f>Ivandrika!U19</f>
        <v>0</v>
      </c>
      <c r="X15" s="6">
        <f>Ivandrika!V19</f>
        <v>0</v>
      </c>
      <c r="Y15" s="6">
        <f>Ivandrika!W19</f>
        <v>10</v>
      </c>
      <c r="Z15" s="6">
        <f>Ivandrika!X19</f>
        <v>0</v>
      </c>
      <c r="AA15" s="6">
        <f>Ivandrika!Y19</f>
        <v>4</v>
      </c>
    </row>
    <row r="16" spans="1:27" s="4" customFormat="1" ht="39.75" customHeight="1">
      <c r="A16" s="6" t="s">
        <v>30</v>
      </c>
      <c r="B16" s="102">
        <v>1</v>
      </c>
      <c r="C16" s="6" t="s">
        <v>90</v>
      </c>
      <c r="D16" s="50">
        <f>Mahafasa!B21</f>
        <v>1668</v>
      </c>
      <c r="E16" s="50">
        <f>Mahafasa!C21</f>
        <v>10062</v>
      </c>
      <c r="F16" s="50">
        <f>Mahafasa!D21</f>
        <v>1457</v>
      </c>
      <c r="G16" s="50">
        <f>Mahafasa!E21</f>
        <v>2346</v>
      </c>
      <c r="H16" s="50">
        <f>Mahafasa!F21</f>
        <v>568</v>
      </c>
      <c r="I16" s="6">
        <f>Mahafasa!G21</f>
        <v>54</v>
      </c>
      <c r="J16" s="91">
        <f>Mahafasa!C23</f>
        <v>108.80396791267486</v>
      </c>
      <c r="K16" s="6">
        <f>Mahafasa!H21</f>
        <v>18</v>
      </c>
      <c r="L16" s="51">
        <f>Mahafasa!I21</f>
        <v>0.3333333333333333</v>
      </c>
      <c r="M16" s="6">
        <f>Mahafasa!J21</f>
        <v>3</v>
      </c>
      <c r="N16" s="52">
        <f>Mahafasa!K21</f>
        <v>0.05555555555555555</v>
      </c>
      <c r="O16" s="6">
        <f>Mahafasa!L21</f>
        <v>1377</v>
      </c>
      <c r="P16" s="52">
        <f>Mahafasa!M21</f>
        <v>0.9450926561427591</v>
      </c>
      <c r="Q16" s="6">
        <f>Mahafasa!N21</f>
        <v>2209</v>
      </c>
      <c r="R16" s="52">
        <f>Mahafasa!O21</f>
        <v>0.9416027280477408</v>
      </c>
      <c r="S16" s="6">
        <f>Mahafasa!P21</f>
        <v>36</v>
      </c>
      <c r="T16" s="53">
        <f>Mahafasa!Q21</f>
        <v>0.015345268542199489</v>
      </c>
      <c r="U16" s="6">
        <f>Mahafasa!R21</f>
        <v>84</v>
      </c>
      <c r="V16" s="53">
        <f>Mahafasa!S21</f>
        <v>0.03580562659846547</v>
      </c>
      <c r="W16" s="6">
        <f>Mahafasa!T21</f>
        <v>5</v>
      </c>
      <c r="X16" s="6">
        <f>Mahafasa!U21</f>
        <v>0.0034317089910775567</v>
      </c>
      <c r="Y16" s="6">
        <f>Mahafasa!V21</f>
        <v>22</v>
      </c>
      <c r="Z16" s="6">
        <f>Mahafasa!W21</f>
        <v>0</v>
      </c>
      <c r="AA16" s="6">
        <f>Mahafasa!X21</f>
        <v>11</v>
      </c>
    </row>
    <row r="17" spans="1:27" s="46" customFormat="1" ht="39.75" customHeight="1">
      <c r="A17" s="41" t="s">
        <v>20</v>
      </c>
      <c r="B17" s="94"/>
      <c r="C17" s="94"/>
      <c r="D17" s="49">
        <f aca="true" t="shared" si="0" ref="D17:I17">SUM(D13:D16)</f>
        <v>5363</v>
      </c>
      <c r="E17" s="49">
        <f t="shared" si="0"/>
        <v>31036</v>
      </c>
      <c r="F17" s="49">
        <f t="shared" si="0"/>
        <v>4806</v>
      </c>
      <c r="G17" s="49">
        <f t="shared" si="0"/>
        <v>7503</v>
      </c>
      <c r="H17" s="49">
        <f t="shared" si="0"/>
        <v>2151</v>
      </c>
      <c r="I17" s="49">
        <f t="shared" si="0"/>
        <v>145</v>
      </c>
      <c r="J17" s="92">
        <f>E19</f>
        <v>92.18916002120481</v>
      </c>
      <c r="K17" s="43">
        <f>SUM(K13:K16)</f>
        <v>57</v>
      </c>
      <c r="L17" s="44">
        <f>K17/I17</f>
        <v>0.3931034482758621</v>
      </c>
      <c r="M17" s="43">
        <f>SUM(M13:M16)</f>
        <v>24</v>
      </c>
      <c r="N17" s="44">
        <f>M17/I17</f>
        <v>0.16551724137931034</v>
      </c>
      <c r="O17" s="42">
        <f>SUM(O13:O16)</f>
        <v>4516</v>
      </c>
      <c r="P17" s="44">
        <f>O17/F17</f>
        <v>0.939658759883479</v>
      </c>
      <c r="Q17" s="42">
        <f>SUM(Q13:Q16)</f>
        <v>7073</v>
      </c>
      <c r="R17" s="44">
        <f>Q17/G17</f>
        <v>0.9426895908303345</v>
      </c>
      <c r="S17" s="42">
        <f>SUM(S13:S16)</f>
        <v>60</v>
      </c>
      <c r="T17" s="44">
        <f>S17/G17</f>
        <v>0.007996801279488205</v>
      </c>
      <c r="U17" s="42">
        <f>SUM(U13:U16)</f>
        <v>143</v>
      </c>
      <c r="V17" s="44">
        <f>U17/G17</f>
        <v>0.01905904304944689</v>
      </c>
      <c r="W17" s="42">
        <f>SUM(W4:W16)</f>
        <v>133</v>
      </c>
      <c r="X17" s="45">
        <f>W17/F17</f>
        <v>0.027673741156887224</v>
      </c>
      <c r="Y17" s="42">
        <f>SUM(Y13:Y16)</f>
        <v>39</v>
      </c>
      <c r="Z17" s="42">
        <f>SUM(Z13:Z16)</f>
        <v>0</v>
      </c>
      <c r="AA17" s="42">
        <f>SUM(AA13:AA16)</f>
        <v>25</v>
      </c>
    </row>
    <row r="18" ht="21.75" customHeight="1"/>
    <row r="19" spans="4:24" ht="27.75" customHeight="1">
      <c r="D19" s="10" t="s">
        <v>21</v>
      </c>
      <c r="E19" s="69">
        <f>I26*1000</f>
        <v>92.18916002120481</v>
      </c>
      <c r="F19" s="11" t="s">
        <v>22</v>
      </c>
      <c r="G19" s="36"/>
      <c r="Q19" s="2"/>
      <c r="R19" s="164" t="s">
        <v>43</v>
      </c>
      <c r="S19" s="164"/>
      <c r="T19" s="164"/>
      <c r="U19" s="164"/>
      <c r="V19" s="164"/>
      <c r="W19" s="28">
        <f>G17/F17</f>
        <v>1.5611735330836454</v>
      </c>
      <c r="X19" s="2"/>
    </row>
    <row r="20" spans="4:24" ht="27.75" customHeight="1">
      <c r="D20" s="12" t="s">
        <v>23</v>
      </c>
      <c r="E20" s="70">
        <f>I33*1000</f>
        <v>37.29486098410666</v>
      </c>
      <c r="F20" s="14" t="s">
        <v>22</v>
      </c>
      <c r="G20" s="37"/>
      <c r="Q20" s="2"/>
      <c r="R20" s="164" t="s">
        <v>44</v>
      </c>
      <c r="S20" s="164"/>
      <c r="T20" s="164"/>
      <c r="U20" s="164"/>
      <c r="V20" s="164"/>
      <c r="W20" s="29">
        <f>E17/D17</f>
        <v>5.787059481633414</v>
      </c>
      <c r="X20" s="2"/>
    </row>
    <row r="21" spans="4:24" ht="27.75" customHeight="1">
      <c r="D21" s="16" t="s">
        <v>24</v>
      </c>
      <c r="E21" s="71">
        <f>I40*1000</f>
        <v>15.87101686271599</v>
      </c>
      <c r="F21" s="17" t="s">
        <v>22</v>
      </c>
      <c r="G21" s="38"/>
      <c r="Q21" s="2"/>
      <c r="R21" s="164" t="s">
        <v>45</v>
      </c>
      <c r="S21" s="164"/>
      <c r="T21" s="164"/>
      <c r="U21" s="164"/>
      <c r="V21" s="164"/>
      <c r="W21" s="93">
        <f>F17/E17</f>
        <v>0.1548524294367831</v>
      </c>
      <c r="X21" s="2"/>
    </row>
    <row r="22" spans="4:23" ht="27.75" customHeight="1">
      <c r="D22" s="165" t="s">
        <v>120</v>
      </c>
      <c r="E22" s="147"/>
      <c r="F22" s="147"/>
      <c r="G22" s="147"/>
      <c r="H22" s="147"/>
      <c r="I22" s="147"/>
      <c r="J22" s="147"/>
      <c r="K22" s="147"/>
      <c r="L22" s="35">
        <f>L17+N17</f>
        <v>0.5586206896551724</v>
      </c>
      <c r="R22" s="164" t="s">
        <v>46</v>
      </c>
      <c r="S22" s="164"/>
      <c r="T22" s="164"/>
      <c r="U22" s="164"/>
      <c r="V22" s="164"/>
      <c r="W22" s="33">
        <f>G17/E17</f>
        <v>0.24175151437040857</v>
      </c>
    </row>
    <row r="23" spans="4:23" ht="27.75" customHeight="1">
      <c r="D23" s="168" t="s">
        <v>48</v>
      </c>
      <c r="E23" s="169"/>
      <c r="F23" s="169"/>
      <c r="G23" s="169"/>
      <c r="H23" s="169"/>
      <c r="I23" s="169"/>
      <c r="J23" s="34"/>
      <c r="K23" s="18"/>
      <c r="L23" s="19"/>
      <c r="R23" s="156" t="s">
        <v>47</v>
      </c>
      <c r="S23" s="157"/>
      <c r="T23" s="157"/>
      <c r="U23" s="157"/>
      <c r="V23" s="158"/>
      <c r="W23" s="31">
        <f>H17/F17</f>
        <v>0.44756554307116103</v>
      </c>
    </row>
    <row r="24" spans="4:23" ht="3" customHeight="1" hidden="1">
      <c r="D24" s="159" t="s">
        <v>50</v>
      </c>
      <c r="E24" s="160"/>
      <c r="F24" s="54" t="s">
        <v>25</v>
      </c>
      <c r="G24" s="54" t="s">
        <v>8</v>
      </c>
      <c r="H24" s="54"/>
      <c r="I24" s="55" t="s">
        <v>26</v>
      </c>
      <c r="J24" s="72"/>
      <c r="R24" s="2"/>
      <c r="S24" s="2"/>
      <c r="T24" s="2"/>
      <c r="U24" s="2"/>
      <c r="V24" s="2"/>
      <c r="W24" s="2"/>
    </row>
    <row r="25" spans="4:19" ht="3" customHeight="1" hidden="1">
      <c r="D25" s="12"/>
      <c r="E25" s="15"/>
      <c r="F25" s="56"/>
      <c r="G25" s="56"/>
      <c r="H25" s="56"/>
      <c r="I25" s="57"/>
      <c r="J25" s="72"/>
      <c r="Q25" s="47" t="s">
        <v>57</v>
      </c>
      <c r="R25" s="47"/>
      <c r="S25" s="47">
        <f>K17+M17+Y17+Z17+AA17</f>
        <v>145</v>
      </c>
    </row>
    <row r="26" spans="4:10" ht="3" customHeight="1" hidden="1">
      <c r="D26" s="161">
        <f>I17</f>
        <v>145</v>
      </c>
      <c r="E26" s="162"/>
      <c r="F26" s="58">
        <f>G17</f>
        <v>7503</v>
      </c>
      <c r="G26" s="59">
        <f>D26/(F26+D26/2)</f>
        <v>0.01914065078212659</v>
      </c>
      <c r="H26" s="58"/>
      <c r="I26" s="60">
        <f>I29/F26</f>
        <v>0.09218916002120481</v>
      </c>
      <c r="J26" s="73"/>
    </row>
    <row r="27" spans="4:10" ht="3" customHeight="1" hidden="1">
      <c r="D27" s="61"/>
      <c r="E27" s="62"/>
      <c r="F27" s="58"/>
      <c r="G27" s="59"/>
      <c r="H27" s="58"/>
      <c r="I27" s="60"/>
      <c r="J27" s="73"/>
    </row>
    <row r="28" spans="4:10" ht="3" customHeight="1" hidden="1">
      <c r="D28" s="12">
        <f>D26</f>
        <v>145</v>
      </c>
      <c r="E28" s="56">
        <f>F26-D28</f>
        <v>7358</v>
      </c>
      <c r="F28" s="56">
        <f>E28-D28</f>
        <v>7213</v>
      </c>
      <c r="G28" s="56">
        <f>F28-D28</f>
        <v>7068</v>
      </c>
      <c r="H28" s="56">
        <f>G28-D28</f>
        <v>6923</v>
      </c>
      <c r="I28" s="63"/>
      <c r="J28" s="56"/>
    </row>
    <row r="29" spans="4:10" ht="3" customHeight="1" hidden="1">
      <c r="D29" s="16">
        <f>D26</f>
        <v>145</v>
      </c>
      <c r="E29" s="64">
        <f>E28*G26</f>
        <v>140.83690845488746</v>
      </c>
      <c r="F29" s="64">
        <f>F28*G26</f>
        <v>138.0615140914791</v>
      </c>
      <c r="G29" s="64">
        <f>G28*G26</f>
        <v>135.28611972807076</v>
      </c>
      <c r="H29" s="64">
        <f>H28*G26</f>
        <v>132.5107253646624</v>
      </c>
      <c r="I29" s="65">
        <f>SUM(D29:H29)</f>
        <v>691.6952676390997</v>
      </c>
      <c r="J29" s="74"/>
    </row>
    <row r="30" ht="3" customHeight="1" hidden="1"/>
    <row r="31" spans="1:27" s="3" customFormat="1" ht="3" customHeight="1" hidden="1">
      <c r="A31" s="2"/>
      <c r="B31" s="2"/>
      <c r="C31" s="2"/>
      <c r="D31" s="159" t="s">
        <v>84</v>
      </c>
      <c r="E31" s="160"/>
      <c r="F31" s="54" t="s">
        <v>25</v>
      </c>
      <c r="G31" s="54" t="s">
        <v>8</v>
      </c>
      <c r="H31" s="54"/>
      <c r="I31" s="55" t="s">
        <v>26</v>
      </c>
      <c r="J31" s="72"/>
      <c r="Y31" s="2"/>
      <c r="Z31" s="2"/>
      <c r="AA31" s="2"/>
    </row>
    <row r="32" spans="1:27" s="3" customFormat="1" ht="3" customHeight="1" hidden="1">
      <c r="A32" s="2"/>
      <c r="B32" s="2"/>
      <c r="C32" s="2"/>
      <c r="D32" s="12"/>
      <c r="E32" s="15"/>
      <c r="F32" s="56"/>
      <c r="G32" s="56"/>
      <c r="H32" s="56"/>
      <c r="I32" s="57"/>
      <c r="J32" s="72"/>
      <c r="Y32" s="2"/>
      <c r="Z32" s="2"/>
      <c r="AA32" s="2"/>
    </row>
    <row r="33" spans="1:27" s="3" customFormat="1" ht="3" customHeight="1" hidden="1">
      <c r="A33" s="2"/>
      <c r="B33" s="2"/>
      <c r="C33" s="2"/>
      <c r="D33" s="161">
        <f>K17</f>
        <v>57</v>
      </c>
      <c r="E33" s="162"/>
      <c r="F33" s="68">
        <f>G17</f>
        <v>7503</v>
      </c>
      <c r="G33" s="59">
        <f>D33/(F33+D33/2)</f>
        <v>0.007568213503286198</v>
      </c>
      <c r="H33" s="58"/>
      <c r="I33" s="60">
        <f>I36/F33</f>
        <v>0.03729486098410666</v>
      </c>
      <c r="J33" s="73"/>
      <c r="Y33" s="2"/>
      <c r="Z33" s="2"/>
      <c r="AA33" s="2"/>
    </row>
    <row r="34" spans="1:27" s="3" customFormat="1" ht="3" customHeight="1" hidden="1">
      <c r="A34" s="2"/>
      <c r="B34" s="2"/>
      <c r="C34" s="2"/>
      <c r="D34" s="61"/>
      <c r="E34" s="62"/>
      <c r="F34" s="58"/>
      <c r="G34" s="59"/>
      <c r="H34" s="58"/>
      <c r="I34" s="60"/>
      <c r="J34" s="73"/>
      <c r="Y34" s="2"/>
      <c r="Z34" s="2"/>
      <c r="AA34" s="2"/>
    </row>
    <row r="35" spans="1:27" s="3" customFormat="1" ht="3" customHeight="1" hidden="1">
      <c r="A35" s="2"/>
      <c r="B35" s="2"/>
      <c r="C35" s="2"/>
      <c r="D35" s="12">
        <f>D33</f>
        <v>57</v>
      </c>
      <c r="E35" s="56">
        <f>F33-D35</f>
        <v>7446</v>
      </c>
      <c r="F35" s="56">
        <f>E35-D35</f>
        <v>7389</v>
      </c>
      <c r="G35" s="56">
        <f>F35-D35</f>
        <v>7332</v>
      </c>
      <c r="H35" s="56">
        <f>G35-D35</f>
        <v>7275</v>
      </c>
      <c r="I35" s="63"/>
      <c r="J35" s="56"/>
      <c r="Y35" s="2"/>
      <c r="Z35" s="2"/>
      <c r="AA35" s="2"/>
    </row>
    <row r="36" spans="1:27" s="3" customFormat="1" ht="3" customHeight="1" hidden="1">
      <c r="A36" s="2"/>
      <c r="B36" s="2"/>
      <c r="C36" s="2"/>
      <c r="D36" s="16">
        <f>D33</f>
        <v>57</v>
      </c>
      <c r="E36" s="64">
        <f>E35*G33</f>
        <v>56.35291774546903</v>
      </c>
      <c r="F36" s="64">
        <f>F35*G33</f>
        <v>55.92152957578172</v>
      </c>
      <c r="G36" s="64">
        <f>G35*G33</f>
        <v>55.4901414060944</v>
      </c>
      <c r="H36" s="64">
        <f>H35*G33</f>
        <v>55.05875323640709</v>
      </c>
      <c r="I36" s="65">
        <f>SUM(D36:H36)</f>
        <v>279.8233419637523</v>
      </c>
      <c r="J36" s="74"/>
      <c r="Y36" s="2"/>
      <c r="Z36" s="2"/>
      <c r="AA36" s="2"/>
    </row>
    <row r="37" ht="3" customHeight="1" hidden="1"/>
    <row r="38" spans="1:27" s="3" customFormat="1" ht="3" customHeight="1" hidden="1">
      <c r="A38" s="2"/>
      <c r="B38" s="2"/>
      <c r="C38" s="2"/>
      <c r="D38" s="159" t="s">
        <v>85</v>
      </c>
      <c r="E38" s="160"/>
      <c r="F38" s="54" t="s">
        <v>25</v>
      </c>
      <c r="G38" s="54" t="s">
        <v>8</v>
      </c>
      <c r="H38" s="54"/>
      <c r="I38" s="55" t="s">
        <v>26</v>
      </c>
      <c r="J38" s="72"/>
      <c r="Y38" s="2"/>
      <c r="Z38" s="2"/>
      <c r="AA38" s="2"/>
    </row>
    <row r="39" spans="1:27" s="3" customFormat="1" ht="3" customHeight="1" hidden="1">
      <c r="A39" s="2"/>
      <c r="B39" s="2"/>
      <c r="C39" s="2"/>
      <c r="D39" s="12"/>
      <c r="E39" s="15"/>
      <c r="F39" s="56"/>
      <c r="G39" s="56"/>
      <c r="H39" s="56"/>
      <c r="I39" s="57"/>
      <c r="J39" s="72"/>
      <c r="Y39" s="2"/>
      <c r="Z39" s="2"/>
      <c r="AA39" s="2"/>
    </row>
    <row r="40" spans="1:27" s="3" customFormat="1" ht="3" customHeight="1" hidden="1">
      <c r="A40" s="2"/>
      <c r="B40" s="2"/>
      <c r="C40" s="2"/>
      <c r="D40" s="161">
        <f>M17</f>
        <v>24</v>
      </c>
      <c r="E40" s="162"/>
      <c r="F40" s="68">
        <f>G17</f>
        <v>7503</v>
      </c>
      <c r="G40" s="59">
        <f>D40/(F40+D40/2)</f>
        <v>0.0031936127744510976</v>
      </c>
      <c r="H40" s="58"/>
      <c r="I40" s="60">
        <f>I43/F40</f>
        <v>0.01587101686271599</v>
      </c>
      <c r="J40" s="73"/>
      <c r="Y40" s="2"/>
      <c r="Z40" s="2"/>
      <c r="AA40" s="2"/>
    </row>
    <row r="41" spans="1:27" s="3" customFormat="1" ht="3" customHeight="1" hidden="1">
      <c r="A41" s="2"/>
      <c r="B41" s="2"/>
      <c r="C41" s="2"/>
      <c r="D41" s="61"/>
      <c r="E41" s="62"/>
      <c r="F41" s="58"/>
      <c r="G41" s="59"/>
      <c r="H41" s="58"/>
      <c r="I41" s="60"/>
      <c r="J41" s="73"/>
      <c r="Y41" s="2"/>
      <c r="Z41" s="2"/>
      <c r="AA41" s="2"/>
    </row>
    <row r="42" spans="1:27" s="3" customFormat="1" ht="3" customHeight="1" hidden="1">
      <c r="A42" s="2"/>
      <c r="B42" s="2"/>
      <c r="C42" s="2"/>
      <c r="D42" s="12">
        <f>D40</f>
        <v>24</v>
      </c>
      <c r="E42" s="56">
        <f>F40-D42</f>
        <v>7479</v>
      </c>
      <c r="F42" s="56">
        <f>E42-D42</f>
        <v>7455</v>
      </c>
      <c r="G42" s="56">
        <f>F42-D42</f>
        <v>7431</v>
      </c>
      <c r="H42" s="56">
        <f>G42-D42</f>
        <v>7407</v>
      </c>
      <c r="I42" s="63"/>
      <c r="J42" s="56"/>
      <c r="Y42" s="2"/>
      <c r="Z42" s="2"/>
      <c r="AA42" s="2"/>
    </row>
    <row r="43" spans="1:27" s="3" customFormat="1" ht="3" customHeight="1" hidden="1">
      <c r="A43" s="2"/>
      <c r="B43" s="2"/>
      <c r="C43" s="2"/>
      <c r="D43" s="16">
        <f>D40</f>
        <v>24</v>
      </c>
      <c r="E43" s="64">
        <f>E42*G40</f>
        <v>23.885029940119757</v>
      </c>
      <c r="F43" s="64">
        <f>F42*G40</f>
        <v>23.808383233532933</v>
      </c>
      <c r="G43" s="64">
        <f>G42*G40</f>
        <v>23.731736526946108</v>
      </c>
      <c r="H43" s="64">
        <f>H42*G40</f>
        <v>23.65508982035928</v>
      </c>
      <c r="I43" s="65">
        <f>SUM(D43:H43)</f>
        <v>119.08023952095807</v>
      </c>
      <c r="J43" s="74"/>
      <c r="Y43" s="2"/>
      <c r="Z43" s="2"/>
      <c r="AA43" s="2"/>
    </row>
    <row r="44" ht="3" customHeight="1" hidden="1"/>
    <row r="45" ht="49.5" customHeight="1">
      <c r="I45" s="24" t="s">
        <v>94</v>
      </c>
    </row>
    <row r="46" spans="25:27" ht="12.75">
      <c r="Y46" s="151" t="s">
        <v>0</v>
      </c>
      <c r="Z46" s="151"/>
      <c r="AA46" s="151"/>
    </row>
    <row r="47" spans="2:27" ht="12.75">
      <c r="B47" s="170" t="s">
        <v>92</v>
      </c>
      <c r="C47" s="152" t="s">
        <v>88</v>
      </c>
      <c r="D47" s="152" t="s">
        <v>1</v>
      </c>
      <c r="E47" s="150" t="s">
        <v>2</v>
      </c>
      <c r="F47" s="152" t="s">
        <v>3</v>
      </c>
      <c r="G47" s="150" t="s">
        <v>4</v>
      </c>
      <c r="H47" s="150" t="s">
        <v>5</v>
      </c>
      <c r="I47" s="150" t="s">
        <v>6</v>
      </c>
      <c r="J47" s="150" t="s">
        <v>86</v>
      </c>
      <c r="K47" s="150" t="s">
        <v>7</v>
      </c>
      <c r="L47" s="155" t="s">
        <v>8</v>
      </c>
      <c r="M47" s="150" t="s">
        <v>9</v>
      </c>
      <c r="N47" s="155" t="s">
        <v>8</v>
      </c>
      <c r="O47" s="150" t="s">
        <v>10</v>
      </c>
      <c r="P47" s="155" t="s">
        <v>11</v>
      </c>
      <c r="Q47" s="150" t="s">
        <v>12</v>
      </c>
      <c r="R47" s="155" t="s">
        <v>8</v>
      </c>
      <c r="S47" s="150" t="s">
        <v>13</v>
      </c>
      <c r="T47" s="155" t="s">
        <v>14</v>
      </c>
      <c r="U47" s="150" t="s">
        <v>15</v>
      </c>
      <c r="V47" s="155" t="s">
        <v>14</v>
      </c>
      <c r="W47" s="150" t="s">
        <v>16</v>
      </c>
      <c r="X47" s="155" t="s">
        <v>8</v>
      </c>
      <c r="Y47" s="163" t="s">
        <v>17</v>
      </c>
      <c r="Z47" s="163" t="s">
        <v>18</v>
      </c>
      <c r="AA47" s="163" t="s">
        <v>19</v>
      </c>
    </row>
    <row r="48" spans="2:27" ht="12.75">
      <c r="B48" s="171"/>
      <c r="C48" s="153"/>
      <c r="D48" s="153"/>
      <c r="E48" s="150"/>
      <c r="F48" s="153"/>
      <c r="G48" s="150"/>
      <c r="H48" s="150"/>
      <c r="I48" s="150"/>
      <c r="J48" s="150"/>
      <c r="K48" s="150"/>
      <c r="L48" s="155"/>
      <c r="M48" s="150"/>
      <c r="N48" s="155"/>
      <c r="O48" s="150"/>
      <c r="P48" s="155"/>
      <c r="Q48" s="150"/>
      <c r="R48" s="155"/>
      <c r="S48" s="150"/>
      <c r="T48" s="155"/>
      <c r="U48" s="150"/>
      <c r="V48" s="155"/>
      <c r="W48" s="150"/>
      <c r="X48" s="155"/>
      <c r="Y48" s="163"/>
      <c r="Z48" s="163"/>
      <c r="AA48" s="163"/>
    </row>
    <row r="49" spans="2:27" ht="12.75">
      <c r="B49" s="171"/>
      <c r="C49" s="153"/>
      <c r="D49" s="153"/>
      <c r="E49" s="150"/>
      <c r="F49" s="153"/>
      <c r="G49" s="150"/>
      <c r="H49" s="150"/>
      <c r="I49" s="150"/>
      <c r="J49" s="150"/>
      <c r="K49" s="150"/>
      <c r="L49" s="155"/>
      <c r="M49" s="150"/>
      <c r="N49" s="155"/>
      <c r="O49" s="150"/>
      <c r="P49" s="155"/>
      <c r="Q49" s="150"/>
      <c r="R49" s="155"/>
      <c r="S49" s="150"/>
      <c r="T49" s="155"/>
      <c r="U49" s="150"/>
      <c r="V49" s="155"/>
      <c r="W49" s="150"/>
      <c r="X49" s="155"/>
      <c r="Y49" s="163"/>
      <c r="Z49" s="163"/>
      <c r="AA49" s="163"/>
    </row>
    <row r="50" spans="2:27" ht="12.75">
      <c r="B50" s="171"/>
      <c r="C50" s="153"/>
      <c r="D50" s="153"/>
      <c r="E50" s="150"/>
      <c r="F50" s="153"/>
      <c r="G50" s="150"/>
      <c r="H50" s="150"/>
      <c r="I50" s="150"/>
      <c r="J50" s="150"/>
      <c r="K50" s="150"/>
      <c r="L50" s="155"/>
      <c r="M50" s="150"/>
      <c r="N50" s="155"/>
      <c r="O50" s="150"/>
      <c r="P50" s="155"/>
      <c r="Q50" s="150"/>
      <c r="R50" s="155"/>
      <c r="S50" s="150"/>
      <c r="T50" s="155"/>
      <c r="U50" s="150"/>
      <c r="V50" s="155"/>
      <c r="W50" s="150"/>
      <c r="X50" s="155"/>
      <c r="Y50" s="163"/>
      <c r="Z50" s="163"/>
      <c r="AA50" s="163"/>
    </row>
    <row r="51" spans="2:27" ht="12.75">
      <c r="B51" s="171"/>
      <c r="C51" s="153"/>
      <c r="D51" s="153"/>
      <c r="E51" s="150"/>
      <c r="F51" s="153"/>
      <c r="G51" s="150"/>
      <c r="H51" s="150"/>
      <c r="I51" s="150"/>
      <c r="J51" s="150"/>
      <c r="K51" s="150"/>
      <c r="L51" s="155"/>
      <c r="M51" s="150"/>
      <c r="N51" s="155"/>
      <c r="O51" s="150"/>
      <c r="P51" s="155"/>
      <c r="Q51" s="150"/>
      <c r="R51" s="155"/>
      <c r="S51" s="150"/>
      <c r="T51" s="155"/>
      <c r="U51" s="150"/>
      <c r="V51" s="155"/>
      <c r="W51" s="150"/>
      <c r="X51" s="155"/>
      <c r="Y51" s="163"/>
      <c r="Z51" s="163"/>
      <c r="AA51" s="163"/>
    </row>
    <row r="52" spans="1:27" ht="12.75">
      <c r="A52" s="4"/>
      <c r="B52" s="171"/>
      <c r="C52" s="153"/>
      <c r="D52" s="153"/>
      <c r="E52" s="150"/>
      <c r="F52" s="153"/>
      <c r="G52" s="150"/>
      <c r="H52" s="150"/>
      <c r="I52" s="150"/>
      <c r="J52" s="150"/>
      <c r="K52" s="150"/>
      <c r="L52" s="155"/>
      <c r="M52" s="150"/>
      <c r="N52" s="155"/>
      <c r="O52" s="150"/>
      <c r="P52" s="155"/>
      <c r="Q52" s="150"/>
      <c r="R52" s="155"/>
      <c r="S52" s="150"/>
      <c r="T52" s="155"/>
      <c r="U52" s="150"/>
      <c r="V52" s="155"/>
      <c r="W52" s="150"/>
      <c r="X52" s="155"/>
      <c r="Y52" s="163"/>
      <c r="Z52" s="163"/>
      <c r="AA52" s="163"/>
    </row>
    <row r="53" spans="2:27" ht="12.75">
      <c r="B53" s="171"/>
      <c r="C53" s="153"/>
      <c r="D53" s="153"/>
      <c r="E53" s="150"/>
      <c r="F53" s="153"/>
      <c r="G53" s="150"/>
      <c r="H53" s="150"/>
      <c r="I53" s="150"/>
      <c r="J53" s="150"/>
      <c r="K53" s="150"/>
      <c r="L53" s="155"/>
      <c r="M53" s="150"/>
      <c r="N53" s="155"/>
      <c r="O53" s="150"/>
      <c r="P53" s="155"/>
      <c r="Q53" s="150"/>
      <c r="R53" s="155"/>
      <c r="S53" s="150"/>
      <c r="T53" s="155"/>
      <c r="U53" s="150"/>
      <c r="V53" s="155"/>
      <c r="W53" s="150"/>
      <c r="X53" s="155"/>
      <c r="Y53" s="163"/>
      <c r="Z53" s="163"/>
      <c r="AA53" s="163"/>
    </row>
    <row r="54" spans="2:27" ht="12.75">
      <c r="B54" s="171"/>
      <c r="C54" s="153"/>
      <c r="D54" s="153"/>
      <c r="E54" s="150"/>
      <c r="F54" s="153"/>
      <c r="G54" s="150"/>
      <c r="H54" s="150"/>
      <c r="I54" s="150"/>
      <c r="J54" s="150"/>
      <c r="K54" s="150"/>
      <c r="L54" s="155"/>
      <c r="M54" s="150"/>
      <c r="N54" s="155"/>
      <c r="O54" s="150"/>
      <c r="P54" s="155"/>
      <c r="Q54" s="150"/>
      <c r="R54" s="155"/>
      <c r="S54" s="150"/>
      <c r="T54" s="155"/>
      <c r="U54" s="150"/>
      <c r="V54" s="155"/>
      <c r="W54" s="150"/>
      <c r="X54" s="155"/>
      <c r="Y54" s="163"/>
      <c r="Z54" s="163"/>
      <c r="AA54" s="163"/>
    </row>
    <row r="55" spans="2:27" ht="12.75">
      <c r="B55" s="172"/>
      <c r="C55" s="154"/>
      <c r="D55" s="154"/>
      <c r="E55" s="150"/>
      <c r="F55" s="154"/>
      <c r="G55" s="150"/>
      <c r="H55" s="150"/>
      <c r="I55" s="150"/>
      <c r="J55" s="150"/>
      <c r="K55" s="150"/>
      <c r="L55" s="155"/>
      <c r="M55" s="150"/>
      <c r="N55" s="155"/>
      <c r="O55" s="150"/>
      <c r="P55" s="155"/>
      <c r="Q55" s="150"/>
      <c r="R55" s="155"/>
      <c r="S55" s="150"/>
      <c r="T55" s="155"/>
      <c r="U55" s="150"/>
      <c r="V55" s="155"/>
      <c r="W55" s="150"/>
      <c r="X55" s="155"/>
      <c r="Y55" s="163"/>
      <c r="Z55" s="163"/>
      <c r="AA55" s="163"/>
    </row>
    <row r="56" spans="1:27" ht="33" customHeight="1">
      <c r="A56" s="26" t="s">
        <v>32</v>
      </c>
      <c r="B56" s="118"/>
      <c r="C56" s="26" t="s">
        <v>93</v>
      </c>
      <c r="D56" s="114">
        <f>Tangainony!B24</f>
        <v>2198</v>
      </c>
      <c r="E56" s="114">
        <f>Tangainony!C24</f>
        <v>13622</v>
      </c>
      <c r="F56" s="114">
        <f>Tangainony!D24</f>
        <v>2008</v>
      </c>
      <c r="G56" s="114">
        <f>Tangainony!E24</f>
        <v>3300</v>
      </c>
      <c r="H56" s="114">
        <f>Tangainony!F24</f>
        <v>932</v>
      </c>
      <c r="I56" s="26">
        <f>Tangainony!G24</f>
        <v>69</v>
      </c>
      <c r="J56" s="146">
        <f>Tangainony!C26</f>
        <v>99.35345356397988</v>
      </c>
      <c r="K56" s="26">
        <f>Tangainony!H24</f>
        <v>30</v>
      </c>
      <c r="L56" s="115">
        <f>Tangainony!I24</f>
        <v>0.43478260869565216</v>
      </c>
      <c r="M56" s="26">
        <f>Tangainony!J24</f>
        <v>13</v>
      </c>
      <c r="N56" s="116">
        <f>Tangainony!K24</f>
        <v>0.18840579710144928</v>
      </c>
      <c r="O56" s="26">
        <f>Tangainony!L24</f>
        <v>1762</v>
      </c>
      <c r="P56" s="116">
        <f>Tangainony!M24</f>
        <v>0.8774900398406374</v>
      </c>
      <c r="Q56" s="26">
        <f>Tangainony!N24</f>
        <v>2927</v>
      </c>
      <c r="R56" s="116">
        <f>Tangainony!O24</f>
        <v>0.886969696969697</v>
      </c>
      <c r="S56" s="26">
        <f>Tangainony!P24</f>
        <v>113</v>
      </c>
      <c r="T56" s="117">
        <f>Tangainony!Q24</f>
        <v>0.03424242424242424</v>
      </c>
      <c r="U56" s="26">
        <f>Tangainony!R24</f>
        <v>197</v>
      </c>
      <c r="V56" s="117">
        <f>Tangainony!S24</f>
        <v>0.0596969696969697</v>
      </c>
      <c r="W56" s="26">
        <f>Tangainony!T24</f>
        <v>48</v>
      </c>
      <c r="X56" s="26">
        <f>Tangainony!U24</f>
        <v>0.02390438247011952</v>
      </c>
      <c r="Y56" s="26">
        <f>Tangainony!V24</f>
        <v>8</v>
      </c>
      <c r="Z56" s="26">
        <f>Tangainony!W24</f>
        <v>0</v>
      </c>
      <c r="AA56" s="26">
        <f>Tangainony!X24</f>
        <v>18</v>
      </c>
    </row>
    <row r="60" spans="4:23" ht="27" customHeight="1">
      <c r="D60" s="10" t="s">
        <v>21</v>
      </c>
      <c r="E60" s="69">
        <f>I68*1000</f>
        <v>99.35345356397988</v>
      </c>
      <c r="F60" s="11" t="s">
        <v>22</v>
      </c>
      <c r="G60" s="36"/>
      <c r="R60" s="173" t="s">
        <v>43</v>
      </c>
      <c r="S60" s="174"/>
      <c r="T60" s="174"/>
      <c r="U60" s="174"/>
      <c r="V60" s="175"/>
      <c r="W60" s="28">
        <f>G56/F56</f>
        <v>1.6434262948207172</v>
      </c>
    </row>
    <row r="61" spans="4:23" ht="27" customHeight="1">
      <c r="D61" s="12" t="s">
        <v>23</v>
      </c>
      <c r="E61" s="70">
        <f>I75*1000</f>
        <v>44.46729740847388</v>
      </c>
      <c r="F61" s="14" t="s">
        <v>22</v>
      </c>
      <c r="G61" s="37"/>
      <c r="R61" s="173" t="s">
        <v>44</v>
      </c>
      <c r="S61" s="174"/>
      <c r="T61" s="174"/>
      <c r="U61" s="174"/>
      <c r="V61" s="175"/>
      <c r="W61" s="29">
        <f>E56/D56</f>
        <v>6.197452229299363</v>
      </c>
    </row>
    <row r="62" spans="4:23" ht="27" customHeight="1">
      <c r="D62" s="16" t="s">
        <v>24</v>
      </c>
      <c r="E62" s="71">
        <f>I82*1000</f>
        <v>19.511109889153136</v>
      </c>
      <c r="F62" s="17" t="s">
        <v>22</v>
      </c>
      <c r="G62" s="38"/>
      <c r="R62" s="173" t="s">
        <v>45</v>
      </c>
      <c r="S62" s="174"/>
      <c r="T62" s="174"/>
      <c r="U62" s="174"/>
      <c r="V62" s="175"/>
      <c r="W62" s="33">
        <f>F56/E56</f>
        <v>0.14740860372926148</v>
      </c>
    </row>
    <row r="63" spans="4:23" ht="27" customHeight="1">
      <c r="D63" s="165" t="s">
        <v>120</v>
      </c>
      <c r="E63" s="147"/>
      <c r="F63" s="147"/>
      <c r="G63" s="147"/>
      <c r="H63" s="147"/>
      <c r="I63" s="147"/>
      <c r="J63" s="147"/>
      <c r="K63" s="147"/>
      <c r="L63" s="35">
        <f>L56+N56</f>
        <v>0.6231884057971014</v>
      </c>
      <c r="R63" s="173" t="s">
        <v>46</v>
      </c>
      <c r="S63" s="174"/>
      <c r="T63" s="174"/>
      <c r="U63" s="174"/>
      <c r="V63" s="175"/>
      <c r="W63" s="33">
        <f>G56/E56</f>
        <v>0.24225517545147554</v>
      </c>
    </row>
    <row r="64" spans="4:23" ht="27" customHeight="1">
      <c r="D64" s="168" t="s">
        <v>48</v>
      </c>
      <c r="E64" s="169"/>
      <c r="F64" s="169"/>
      <c r="G64" s="169"/>
      <c r="H64" s="169"/>
      <c r="I64" s="169"/>
      <c r="J64" s="34"/>
      <c r="K64" s="18"/>
      <c r="L64" s="19"/>
      <c r="R64" s="156" t="s">
        <v>47</v>
      </c>
      <c r="S64" s="157"/>
      <c r="T64" s="157"/>
      <c r="U64" s="157"/>
      <c r="V64" s="158"/>
      <c r="W64" s="31">
        <f>H56/F56</f>
        <v>0.4641434262948207</v>
      </c>
    </row>
    <row r="66" spans="4:9" ht="12.75">
      <c r="D66" s="159" t="s">
        <v>50</v>
      </c>
      <c r="E66" s="160"/>
      <c r="F66" s="54" t="s">
        <v>25</v>
      </c>
      <c r="G66" s="54" t="s">
        <v>8</v>
      </c>
      <c r="H66" s="54"/>
      <c r="I66" s="55" t="s">
        <v>26</v>
      </c>
    </row>
    <row r="67" spans="4:9" ht="12.75">
      <c r="D67" s="12"/>
      <c r="E67" s="15"/>
      <c r="F67" s="56"/>
      <c r="G67" s="56"/>
      <c r="H67" s="56"/>
      <c r="I67" s="57"/>
    </row>
    <row r="68" spans="4:9" ht="12.75">
      <c r="D68" s="161">
        <f>I56</f>
        <v>69</v>
      </c>
      <c r="E68" s="162"/>
      <c r="F68" s="68">
        <f>G56</f>
        <v>3300</v>
      </c>
      <c r="G68" s="59">
        <f>D68/(F68+D68/2)</f>
        <v>0.0206927575348628</v>
      </c>
      <c r="H68" s="58"/>
      <c r="I68" s="60">
        <f>I71/F68</f>
        <v>0.09935345356397988</v>
      </c>
    </row>
    <row r="69" spans="4:9" ht="12.75">
      <c r="D69" s="61"/>
      <c r="E69" s="62"/>
      <c r="F69" s="58"/>
      <c r="G69" s="59"/>
      <c r="H69" s="58"/>
      <c r="I69" s="60"/>
    </row>
    <row r="70" spans="4:9" ht="12.75">
      <c r="D70" s="12">
        <f>D68</f>
        <v>69</v>
      </c>
      <c r="E70" s="56">
        <f>F68-D70</f>
        <v>3231</v>
      </c>
      <c r="F70" s="56">
        <f>E70-D70</f>
        <v>3162</v>
      </c>
      <c r="G70" s="56">
        <f>F70-D70</f>
        <v>3093</v>
      </c>
      <c r="H70" s="56">
        <f>G70-D70</f>
        <v>3024</v>
      </c>
      <c r="I70" s="63"/>
    </row>
    <row r="71" spans="4:9" ht="12.75">
      <c r="D71" s="16">
        <f>D68</f>
        <v>69</v>
      </c>
      <c r="E71" s="64">
        <f>E70*G68</f>
        <v>66.8582995951417</v>
      </c>
      <c r="F71" s="64">
        <f>F70*G68</f>
        <v>65.43049932523617</v>
      </c>
      <c r="G71" s="64">
        <f>G70*G68</f>
        <v>64.00269905533064</v>
      </c>
      <c r="H71" s="64">
        <f>H70*G68</f>
        <v>62.574898785425106</v>
      </c>
      <c r="I71" s="65">
        <f>SUM(D71:H71)</f>
        <v>327.8663967611336</v>
      </c>
    </row>
    <row r="73" spans="4:9" ht="12.75">
      <c r="D73" s="159" t="s">
        <v>84</v>
      </c>
      <c r="E73" s="160"/>
      <c r="F73" s="54" t="s">
        <v>25</v>
      </c>
      <c r="G73" s="54" t="s">
        <v>8</v>
      </c>
      <c r="H73" s="54"/>
      <c r="I73" s="55" t="s">
        <v>26</v>
      </c>
    </row>
    <row r="74" spans="4:9" ht="12.75">
      <c r="D74" s="12"/>
      <c r="E74" s="15"/>
      <c r="F74" s="56"/>
      <c r="G74" s="56"/>
      <c r="H74" s="56"/>
      <c r="I74" s="57"/>
    </row>
    <row r="75" spans="4:9" ht="12.75">
      <c r="D75" s="161">
        <f>K56</f>
        <v>30</v>
      </c>
      <c r="E75" s="162"/>
      <c r="F75" s="68">
        <f>G56</f>
        <v>3300</v>
      </c>
      <c r="G75" s="59">
        <f>D75/(F75+D75/2)</f>
        <v>0.00904977375565611</v>
      </c>
      <c r="H75" s="58"/>
      <c r="I75" s="60">
        <f>I78/F75</f>
        <v>0.04446729740847388</v>
      </c>
    </row>
    <row r="76" spans="4:9" ht="12.75">
      <c r="D76" s="61"/>
      <c r="E76" s="62"/>
      <c r="F76" s="58"/>
      <c r="G76" s="59"/>
      <c r="H76" s="58"/>
      <c r="I76" s="60"/>
    </row>
    <row r="77" spans="4:9" ht="12.75">
      <c r="D77" s="12">
        <f>D75</f>
        <v>30</v>
      </c>
      <c r="E77" s="56">
        <f>F75-D77</f>
        <v>3270</v>
      </c>
      <c r="F77" s="56">
        <f>E77-D77</f>
        <v>3240</v>
      </c>
      <c r="G77" s="56">
        <f>F77-D77</f>
        <v>3210</v>
      </c>
      <c r="H77" s="56">
        <f>G77-D77</f>
        <v>3180</v>
      </c>
      <c r="I77" s="63"/>
    </row>
    <row r="78" spans="4:9" ht="12.75">
      <c r="D78" s="16">
        <f>D75</f>
        <v>30</v>
      </c>
      <c r="E78" s="64">
        <f>E77*G75</f>
        <v>29.592760180995477</v>
      </c>
      <c r="F78" s="64">
        <f>F77*G75</f>
        <v>29.321266968325794</v>
      </c>
      <c r="G78" s="64">
        <f>G77*G75</f>
        <v>29.049773755656112</v>
      </c>
      <c r="H78" s="64">
        <f>H77*G75</f>
        <v>28.77828054298643</v>
      </c>
      <c r="I78" s="65">
        <f>SUM(D78:H78)</f>
        <v>146.7420814479638</v>
      </c>
    </row>
    <row r="80" spans="4:9" ht="12.75">
      <c r="D80" s="159" t="s">
        <v>85</v>
      </c>
      <c r="E80" s="160"/>
      <c r="F80" s="54" t="s">
        <v>25</v>
      </c>
      <c r="G80" s="54" t="s">
        <v>8</v>
      </c>
      <c r="H80" s="54"/>
      <c r="I80" s="55" t="s">
        <v>26</v>
      </c>
    </row>
    <row r="81" spans="4:9" ht="12.75">
      <c r="D81" s="12"/>
      <c r="E81" s="15"/>
      <c r="F81" s="56"/>
      <c r="G81" s="56"/>
      <c r="H81" s="56"/>
      <c r="I81" s="57"/>
    </row>
    <row r="82" spans="4:9" ht="12.75">
      <c r="D82" s="161">
        <f>M56</f>
        <v>13</v>
      </c>
      <c r="E82" s="162"/>
      <c r="F82" s="68">
        <f>G56</f>
        <v>3300</v>
      </c>
      <c r="G82" s="59">
        <f>D82/(F82+D82/2)</f>
        <v>0.003931649780734916</v>
      </c>
      <c r="H82" s="58"/>
      <c r="I82" s="60">
        <f>I85/F82</f>
        <v>0.019511109889153135</v>
      </c>
    </row>
    <row r="83" spans="4:9" ht="12.75">
      <c r="D83" s="61"/>
      <c r="E83" s="62"/>
      <c r="F83" s="58"/>
      <c r="G83" s="59"/>
      <c r="H83" s="58"/>
      <c r="I83" s="60"/>
    </row>
    <row r="84" spans="4:9" ht="12.75">
      <c r="D84" s="12">
        <f>D82</f>
        <v>13</v>
      </c>
      <c r="E84" s="56">
        <f>F82-D84</f>
        <v>3287</v>
      </c>
      <c r="F84" s="56">
        <f>E84-D84</f>
        <v>3274</v>
      </c>
      <c r="G84" s="56">
        <f>F84-D84</f>
        <v>3261</v>
      </c>
      <c r="H84" s="56">
        <f>G84-D84</f>
        <v>3248</v>
      </c>
      <c r="I84" s="63"/>
    </row>
    <row r="85" spans="4:9" ht="12.75">
      <c r="D85" s="16">
        <f>D82</f>
        <v>13</v>
      </c>
      <c r="E85" s="64">
        <f>E84*G82</f>
        <v>12.923332829275667</v>
      </c>
      <c r="F85" s="64">
        <f>F84*G82</f>
        <v>12.872221382126114</v>
      </c>
      <c r="G85" s="64">
        <f>G84*G82</f>
        <v>12.82110993497656</v>
      </c>
      <c r="H85" s="64">
        <f>H84*G82</f>
        <v>12.769998487827007</v>
      </c>
      <c r="I85" s="65">
        <f>SUM(D85:H85)</f>
        <v>64.38666263420535</v>
      </c>
    </row>
  </sheetData>
  <sheetProtection/>
  <mergeCells count="80">
    <mergeCell ref="N4:N12"/>
    <mergeCell ref="O4:O12"/>
    <mergeCell ref="J4:J12"/>
    <mergeCell ref="K4:K12"/>
    <mergeCell ref="L4:L12"/>
    <mergeCell ref="M4:M12"/>
    <mergeCell ref="P4:P12"/>
    <mergeCell ref="Y2:AA3"/>
    <mergeCell ref="B4:B12"/>
    <mergeCell ref="C4:C12"/>
    <mergeCell ref="D4:D12"/>
    <mergeCell ref="E4:E12"/>
    <mergeCell ref="F4:F12"/>
    <mergeCell ref="G4:G12"/>
    <mergeCell ref="H4:H12"/>
    <mergeCell ref="I4:I12"/>
    <mergeCell ref="AA4:AA12"/>
    <mergeCell ref="R19:V19"/>
    <mergeCell ref="Q4:Q12"/>
    <mergeCell ref="R4:R12"/>
    <mergeCell ref="S4:S12"/>
    <mergeCell ref="T4:T12"/>
    <mergeCell ref="U4:U12"/>
    <mergeCell ref="V4:V12"/>
    <mergeCell ref="W4:W12"/>
    <mergeCell ref="X4:X12"/>
    <mergeCell ref="Y4:Y12"/>
    <mergeCell ref="Z4:Z12"/>
    <mergeCell ref="D26:E26"/>
    <mergeCell ref="D31:E31"/>
    <mergeCell ref="D33:E33"/>
    <mergeCell ref="D38:E38"/>
    <mergeCell ref="V47:V55"/>
    <mergeCell ref="W47:W55"/>
    <mergeCell ref="D40:E40"/>
    <mergeCell ref="R20:V20"/>
    <mergeCell ref="R21:V21"/>
    <mergeCell ref="D22:K22"/>
    <mergeCell ref="R22:V22"/>
    <mergeCell ref="D23:I23"/>
    <mergeCell ref="R23:V23"/>
    <mergeCell ref="D24:E24"/>
    <mergeCell ref="X47:X55"/>
    <mergeCell ref="Y47:Y55"/>
    <mergeCell ref="Z47:Z55"/>
    <mergeCell ref="AA47:AA55"/>
    <mergeCell ref="Y46:AA46"/>
    <mergeCell ref="C47:C55"/>
    <mergeCell ref="D47:D55"/>
    <mergeCell ref="E47:E55"/>
    <mergeCell ref="F47:F55"/>
    <mergeCell ref="G47:G55"/>
    <mergeCell ref="H47:H55"/>
    <mergeCell ref="I47:I55"/>
    <mergeCell ref="J47:J55"/>
    <mergeCell ref="K47:K55"/>
    <mergeCell ref="Q47:Q55"/>
    <mergeCell ref="L47:L55"/>
    <mergeCell ref="M47:M55"/>
    <mergeCell ref="N47:N55"/>
    <mergeCell ref="O47:O55"/>
    <mergeCell ref="P47:P55"/>
    <mergeCell ref="R47:R55"/>
    <mergeCell ref="S47:S55"/>
    <mergeCell ref="T47:T55"/>
    <mergeCell ref="U47:U55"/>
    <mergeCell ref="D73:E73"/>
    <mergeCell ref="D75:E75"/>
    <mergeCell ref="D80:E80"/>
    <mergeCell ref="B47:B55"/>
    <mergeCell ref="D82:E82"/>
    <mergeCell ref="R60:V60"/>
    <mergeCell ref="R61:V61"/>
    <mergeCell ref="R62:V62"/>
    <mergeCell ref="R63:V63"/>
    <mergeCell ref="R64:V64"/>
    <mergeCell ref="D63:K63"/>
    <mergeCell ref="D64:I64"/>
    <mergeCell ref="D66:E66"/>
    <mergeCell ref="D68:E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64" r:id="rId3"/>
  <headerFooter alignWithMargins="0">
    <oddFooter>&amp;R
</oddFooter>
  </headerFooter>
  <rowBreaks count="1" manualBreakCount="1">
    <brk id="22" max="27" man="1"/>
  </rowBreaks>
  <colBreaks count="1" manualBreakCount="1">
    <brk id="13" max="6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3"/>
  <sheetViews>
    <sheetView tabSelected="1" view="pageBreakPreview" zoomScale="60" zoomScalePageLayoutView="0" workbookViewId="0" topLeftCell="A43">
      <selection activeCell="D86" sqref="D86"/>
    </sheetView>
  </sheetViews>
  <sheetFormatPr defaultColWidth="11.421875" defaultRowHeight="15"/>
  <cols>
    <col min="2" max="2" width="7.8515625" style="0" customWidth="1"/>
    <col min="3" max="3" width="27.28125" style="0" customWidth="1"/>
    <col min="4" max="4" width="12.7109375" style="0" customWidth="1"/>
    <col min="5" max="5" width="12.140625" style="0" customWidth="1"/>
  </cols>
  <sheetData>
    <row r="2" ht="18.75">
      <c r="C2" s="130" t="s">
        <v>102</v>
      </c>
    </row>
    <row r="3" spans="8:11" ht="15">
      <c r="H3" s="176">
        <v>2007</v>
      </c>
      <c r="I3" s="176"/>
      <c r="J3" s="176">
        <v>2009</v>
      </c>
      <c r="K3" s="176"/>
    </row>
    <row r="4" spans="2:11" ht="30.75" customHeight="1">
      <c r="B4" s="132" t="s">
        <v>103</v>
      </c>
      <c r="C4" s="133" t="s">
        <v>31</v>
      </c>
      <c r="D4" s="134" t="s">
        <v>104</v>
      </c>
      <c r="E4" s="134" t="s">
        <v>105</v>
      </c>
      <c r="F4" s="134" t="s">
        <v>109</v>
      </c>
      <c r="G4" s="138" t="s">
        <v>110</v>
      </c>
      <c r="H4" s="134" t="s">
        <v>112</v>
      </c>
      <c r="I4" s="134" t="s">
        <v>118</v>
      </c>
      <c r="J4" s="134" t="s">
        <v>112</v>
      </c>
      <c r="K4" s="134" t="s">
        <v>118</v>
      </c>
    </row>
    <row r="5" spans="2:11" ht="15">
      <c r="B5" s="120">
        <v>1</v>
      </c>
      <c r="C5" s="120" t="s">
        <v>30</v>
      </c>
      <c r="D5" s="120">
        <v>8</v>
      </c>
      <c r="E5" s="135" t="s">
        <v>107</v>
      </c>
      <c r="F5" s="120">
        <v>210</v>
      </c>
      <c r="G5" s="139">
        <f>'cumul total'!J16</f>
        <v>108.80396791267486</v>
      </c>
      <c r="H5" s="127">
        <f>'[6]Cumul'!$T$19</f>
        <v>0.04455227172474636</v>
      </c>
      <c r="I5" s="127">
        <f>'[6]Cumul'!$R$19</f>
        <v>0.022496691662990738</v>
      </c>
      <c r="J5" s="127">
        <f>'cumul total'!V16</f>
        <v>0.03580562659846547</v>
      </c>
      <c r="K5" s="127">
        <f>'cumul total'!T16</f>
        <v>0.015345268542199489</v>
      </c>
    </row>
    <row r="6" spans="2:11" ht="15">
      <c r="B6" s="120">
        <v>2</v>
      </c>
      <c r="C6" s="120" t="s">
        <v>28</v>
      </c>
      <c r="D6" s="120">
        <v>12</v>
      </c>
      <c r="E6" s="135" t="s">
        <v>108</v>
      </c>
      <c r="F6" s="120">
        <v>254</v>
      </c>
      <c r="G6" s="139">
        <f>'cumul total'!J14</f>
        <v>83.31209071916287</v>
      </c>
      <c r="H6" s="127">
        <f>'[6]Cumul'!$T$16</f>
        <v>0.16483516483516483</v>
      </c>
      <c r="I6" s="127">
        <f>'[6]Cumul'!$R$16</f>
        <v>0.06658047834518423</v>
      </c>
      <c r="J6" s="127">
        <f>'cumul total'!V14</f>
        <v>0.004055619930475087</v>
      </c>
      <c r="K6" s="127">
        <f>'cumul total'!T14</f>
        <v>0.006373117033603708</v>
      </c>
    </row>
    <row r="7" spans="2:11" ht="15">
      <c r="B7" s="120">
        <v>2</v>
      </c>
      <c r="C7" s="120" t="s">
        <v>29</v>
      </c>
      <c r="D7" s="120">
        <v>5</v>
      </c>
      <c r="E7" s="135" t="s">
        <v>108</v>
      </c>
      <c r="F7" s="120">
        <v>264</v>
      </c>
      <c r="G7" s="139">
        <f>'cumul total'!J15</f>
        <v>86.16165115621553</v>
      </c>
      <c r="H7" s="127">
        <f>'[6]Cumul'!$T$18</f>
        <v>0.10847044485070079</v>
      </c>
      <c r="I7" s="127">
        <f>'[6]Cumul'!$R$18</f>
        <v>0.05423522242535039</v>
      </c>
      <c r="J7" s="127">
        <f>'cumul total'!V15</f>
        <v>0.020185488270594652</v>
      </c>
      <c r="K7" s="127">
        <f>'cumul total'!T15</f>
        <v>0.004909983633387889</v>
      </c>
    </row>
    <row r="8" spans="2:11" ht="15">
      <c r="B8" s="120">
        <v>3</v>
      </c>
      <c r="C8" s="120" t="s">
        <v>27</v>
      </c>
      <c r="D8" s="120">
        <v>9</v>
      </c>
      <c r="E8" s="135" t="s">
        <v>106</v>
      </c>
      <c r="F8" s="120">
        <v>258</v>
      </c>
      <c r="G8" s="139">
        <f>'cumul total'!J13</f>
        <v>83.95730395003682</v>
      </c>
      <c r="H8" s="127">
        <f>'[6]Cumul'!$T$10</f>
        <v>0.005</v>
      </c>
      <c r="I8" s="127">
        <f>'[6]Cumul'!$R$10</f>
        <v>0.006666666666666667</v>
      </c>
      <c r="J8" s="127">
        <f>'cumul total'!V13</f>
        <v>0.009386733416770964</v>
      </c>
      <c r="K8" s="127">
        <f>'cumul total'!T13</f>
        <v>0.0025031289111389237</v>
      </c>
    </row>
    <row r="9" ht="27" customHeight="1"/>
    <row r="10" spans="3:5" ht="29.25" customHeight="1">
      <c r="C10" s="131" t="s">
        <v>101</v>
      </c>
      <c r="D10" s="119"/>
      <c r="E10" s="119"/>
    </row>
    <row r="11" spans="3:10" ht="34.5" customHeight="1">
      <c r="C11" s="133"/>
      <c r="D11" s="134" t="s">
        <v>116</v>
      </c>
      <c r="E11" s="134" t="s">
        <v>115</v>
      </c>
      <c r="F11" s="134" t="s">
        <v>121</v>
      </c>
      <c r="I11" s="141"/>
      <c r="J11" s="142"/>
    </row>
    <row r="12" spans="3:10" ht="19.5" customHeight="1">
      <c r="C12" s="136" t="s">
        <v>111</v>
      </c>
      <c r="D12" s="137">
        <v>1</v>
      </c>
      <c r="E12" s="137">
        <v>4</v>
      </c>
      <c r="F12" s="137">
        <v>20</v>
      </c>
      <c r="I12" s="141"/>
      <c r="J12" s="142"/>
    </row>
    <row r="13" spans="3:10" ht="19.5" customHeight="1">
      <c r="C13" s="121" t="s">
        <v>95</v>
      </c>
      <c r="D13" s="122">
        <f>'cumul dissociés'!E56</f>
        <v>13622</v>
      </c>
      <c r="E13" s="122">
        <f>'cumul dissociés'!E17</f>
        <v>31036</v>
      </c>
      <c r="F13" s="122">
        <v>157742</v>
      </c>
      <c r="I13" s="141"/>
      <c r="J13" s="142"/>
    </row>
    <row r="14" spans="3:10" ht="19.5" customHeight="1">
      <c r="C14" s="121" t="s">
        <v>96</v>
      </c>
      <c r="D14" s="122">
        <f>'cumul dissociés'!F56</f>
        <v>2008</v>
      </c>
      <c r="E14" s="122">
        <f>'cumul dissociés'!F17</f>
        <v>4806</v>
      </c>
      <c r="F14" s="122">
        <v>22109</v>
      </c>
      <c r="I14" s="141"/>
      <c r="J14" s="142"/>
    </row>
    <row r="15" spans="3:10" ht="19.5" customHeight="1">
      <c r="C15" s="121" t="s">
        <v>4</v>
      </c>
      <c r="D15" s="122">
        <f>'cumul dissociés'!G56</f>
        <v>3300</v>
      </c>
      <c r="E15" s="122">
        <f>'cumul dissociés'!G17</f>
        <v>7503</v>
      </c>
      <c r="F15" s="122">
        <v>34948</v>
      </c>
      <c r="I15" s="141"/>
      <c r="J15" s="141"/>
    </row>
    <row r="16" spans="3:10" ht="19.5" customHeight="1">
      <c r="C16" s="121" t="s">
        <v>5</v>
      </c>
      <c r="D16" s="122">
        <f>'cumul dissociés'!H56</f>
        <v>932</v>
      </c>
      <c r="E16" s="122">
        <f>'cumul dissociés'!H17</f>
        <v>2151</v>
      </c>
      <c r="F16" s="122">
        <v>10528</v>
      </c>
      <c r="I16" s="141"/>
      <c r="J16" s="141"/>
    </row>
    <row r="17" spans="3:10" ht="19.5" customHeight="1">
      <c r="C17" s="121" t="s">
        <v>97</v>
      </c>
      <c r="D17" s="120">
        <f>'cumul dissociés'!I56</f>
        <v>69</v>
      </c>
      <c r="E17" s="122">
        <f>'cumul dissociés'!I17</f>
        <v>145</v>
      </c>
      <c r="F17" s="122">
        <v>1361</v>
      </c>
      <c r="I17" s="141"/>
      <c r="J17" s="141"/>
    </row>
    <row r="18" spans="3:10" ht="19.5" customHeight="1">
      <c r="C18" s="123" t="s">
        <v>113</v>
      </c>
      <c r="D18" s="124">
        <f>'cumul dissociés'!E60</f>
        <v>99.35345356397988</v>
      </c>
      <c r="E18" s="124">
        <f>'cumul dissociés'!E19</f>
        <v>92.18916002120481</v>
      </c>
      <c r="F18" s="124">
        <v>182</v>
      </c>
      <c r="I18" s="141"/>
      <c r="J18" s="141"/>
    </row>
    <row r="19" spans="3:10" ht="19.5" customHeight="1">
      <c r="C19" s="121" t="s">
        <v>119</v>
      </c>
      <c r="D19" s="124">
        <f>'cumul dissociés'!E62</f>
        <v>19.511109889153136</v>
      </c>
      <c r="E19" s="124">
        <f>'cumul dissociés'!E21</f>
        <v>15.87101686271599</v>
      </c>
      <c r="F19" s="124">
        <v>52</v>
      </c>
      <c r="I19" s="141"/>
      <c r="J19" s="143"/>
    </row>
    <row r="20" spans="3:10" ht="19.5" customHeight="1">
      <c r="C20" s="121" t="s">
        <v>114</v>
      </c>
      <c r="D20" s="124">
        <f>'cumul dissociés'!E61</f>
        <v>44.46729740847388</v>
      </c>
      <c r="E20" s="124">
        <f>'cumul dissociés'!E20</f>
        <v>37.29486098410666</v>
      </c>
      <c r="F20" s="124">
        <v>79</v>
      </c>
      <c r="I20" s="141"/>
      <c r="J20" s="143"/>
    </row>
    <row r="21" spans="3:6" ht="19.5" customHeight="1">
      <c r="C21" s="121" t="s">
        <v>98</v>
      </c>
      <c r="D21" s="125">
        <f>'cumul dissociés'!T56</f>
        <v>0.03424242424242424</v>
      </c>
      <c r="E21" s="126">
        <f>'cumul dissociés'!T17</f>
        <v>0.007996801279488205</v>
      </c>
      <c r="F21" s="126">
        <v>0.027</v>
      </c>
    </row>
    <row r="22" spans="3:6" ht="19.5" customHeight="1">
      <c r="C22" s="121" t="s">
        <v>99</v>
      </c>
      <c r="D22" s="125">
        <f>'cumul dissociés'!V56</f>
        <v>0.0596969696969697</v>
      </c>
      <c r="E22" s="126">
        <f>'cumul dissociés'!V17</f>
        <v>0.01905904304944689</v>
      </c>
      <c r="F22" s="126">
        <v>0.05</v>
      </c>
    </row>
    <row r="23" spans="3:6" ht="19.5" customHeight="1">
      <c r="C23" s="121" t="s">
        <v>100</v>
      </c>
      <c r="D23" s="127">
        <f>'cumul dissociés'!P56</f>
        <v>0.8774900398406374</v>
      </c>
      <c r="E23" s="126">
        <f>'cumul dissociés'!P17</f>
        <v>0.939658759883479</v>
      </c>
      <c r="F23" s="126">
        <v>0.63</v>
      </c>
    </row>
  </sheetData>
  <sheetProtection/>
  <mergeCells count="2"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2" r:id="rId2"/>
  <rowBreaks count="1" manualBreakCount="1">
    <brk id="2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Rochat</dc:creator>
  <cp:keywords/>
  <dc:description/>
  <cp:lastModifiedBy>Anne</cp:lastModifiedBy>
  <cp:lastPrinted>2010-05-30T14:28:56Z</cp:lastPrinted>
  <dcterms:created xsi:type="dcterms:W3CDTF">2010-02-13T15:09:45Z</dcterms:created>
  <dcterms:modified xsi:type="dcterms:W3CDTF">2010-10-14T13:51:13Z</dcterms:modified>
  <cp:category/>
  <cp:version/>
  <cp:contentType/>
  <cp:contentStatus/>
</cp:coreProperties>
</file>